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LANDISK-4BFFE8\disk\会計係\○個人共有ファイル\片山\Ｈ27入札以降\片山R4～\†片山R6\☆公表（花壇）\"/>
    </mc:Choice>
  </mc:AlternateContent>
  <xr:revisionPtr revIDLastSave="0" documentId="13_ncr:1_{26014F69-20BE-4CC4-AEBD-3AEAA5D38CD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年間管理工程表" sheetId="13" r:id="rId1"/>
    <sheet name="植付工における薬剤・苦土石灰、牛糞堆肥使用料および植栽間隔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6" i="10" l="1"/>
  <c r="D44" i="10"/>
  <c r="D48" i="10" l="1"/>
  <c r="D45" i="10"/>
  <c r="D5" i="10"/>
  <c r="D22" i="10"/>
  <c r="D21" i="10"/>
  <c r="J72" i="13"/>
  <c r="D53" i="10"/>
  <c r="D57" i="10" s="1"/>
  <c r="I76" i="13"/>
  <c r="U81" i="13"/>
  <c r="P79" i="13"/>
  <c r="D47" i="10"/>
  <c r="D58" i="10" s="1"/>
  <c r="D49" i="10"/>
  <c r="D50" i="10"/>
  <c r="D52" i="10"/>
  <c r="D55" i="10" s="1"/>
  <c r="D51" i="10"/>
  <c r="F22" i="10"/>
  <c r="F14" i="10"/>
  <c r="F18" i="10"/>
  <c r="F17" i="10"/>
  <c r="F4" i="10"/>
  <c r="F5" i="10"/>
  <c r="F6" i="10"/>
  <c r="F7" i="10"/>
  <c r="E17" i="10"/>
  <c r="E14" i="10"/>
  <c r="D4" i="10"/>
  <c r="AH73" i="13"/>
  <c r="AB73" i="13"/>
  <c r="AL85" i="13"/>
  <c r="AL82" i="13"/>
  <c r="AI83" i="13"/>
  <c r="AH72" i="13"/>
  <c r="AC76" i="13"/>
  <c r="Z69" i="13"/>
  <c r="Y69" i="13"/>
  <c r="Y71" i="13"/>
  <c r="W86" i="13"/>
  <c r="W82" i="13"/>
  <c r="V85" i="13"/>
  <c r="V72" i="13"/>
  <c r="U69" i="13"/>
  <c r="T86" i="13"/>
  <c r="T72" i="13"/>
  <c r="T69" i="13"/>
  <c r="S69" i="13"/>
  <c r="R86" i="13"/>
  <c r="R80" i="13"/>
  <c r="Q72" i="13"/>
  <c r="O72" i="13"/>
  <c r="N72" i="13"/>
  <c r="M86" i="13"/>
  <c r="M78" i="13"/>
  <c r="M69" i="13"/>
  <c r="L72" i="13"/>
  <c r="L69" i="13"/>
  <c r="K77" i="13"/>
  <c r="K70" i="13"/>
  <c r="I72" i="13"/>
  <c r="H86" i="13"/>
  <c r="H71" i="13"/>
  <c r="H69" i="13"/>
  <c r="G69" i="13"/>
  <c r="F74" i="13"/>
  <c r="D75" i="13"/>
  <c r="D72" i="13"/>
  <c r="D54" i="10" l="1"/>
  <c r="D56" i="10"/>
  <c r="AN76" i="13"/>
  <c r="AN74" i="13"/>
  <c r="AN75" i="13" l="1"/>
  <c r="AN69" i="13" l="1"/>
  <c r="AN85" i="13"/>
  <c r="AN86" i="13"/>
  <c r="AN83" i="13"/>
  <c r="AN82" i="13"/>
  <c r="AN81" i="13"/>
  <c r="AN80" i="13"/>
  <c r="AN79" i="13"/>
  <c r="AN78" i="13"/>
  <c r="AN77" i="13"/>
  <c r="AN73" i="13"/>
  <c r="AN72" i="13"/>
  <c r="G71" i="13"/>
  <c r="AN70" i="13"/>
  <c r="AD95" i="13" s="1"/>
  <c r="B45" i="13"/>
  <c r="J84" i="13" s="1"/>
  <c r="T84" i="13" l="1"/>
  <c r="H84" i="13"/>
  <c r="E84" i="13"/>
  <c r="P84" i="13"/>
  <c r="W84" i="13"/>
  <c r="M84" i="13"/>
  <c r="R84" i="13"/>
  <c r="AN71" i="13"/>
  <c r="AD97" i="13" s="1"/>
  <c r="AD94" i="13"/>
  <c r="AD96" i="13" s="1"/>
  <c r="AN84" i="13" l="1"/>
  <c r="F23" i="10"/>
  <c r="F25" i="10"/>
  <c r="D23" i="10"/>
  <c r="D25" i="10"/>
  <c r="E18" i="10"/>
  <c r="D35" i="10" l="1"/>
  <c r="D6" i="10"/>
  <c r="D7" i="10"/>
  <c r="F35" i="10" l="1"/>
  <c r="G31" i="10"/>
  <c r="F31" i="10"/>
  <c r="E31" i="10"/>
  <c r="G30" i="10"/>
  <c r="F30" i="10"/>
  <c r="E30" i="10"/>
  <c r="G29" i="10"/>
  <c r="F29" i="10"/>
  <c r="E29" i="10"/>
  <c r="G28" i="10"/>
  <c r="F28" i="10"/>
  <c r="E28" i="10"/>
  <c r="F21" i="10"/>
</calcChain>
</file>

<file path=xl/sharedStrings.xml><?xml version="1.0" encoding="utf-8"?>
<sst xmlns="http://schemas.openxmlformats.org/spreadsheetml/2006/main" count="749" uniqueCount="230">
  <si>
    <t>月</t>
    <rPh sb="0" eb="1">
      <t>ツキ</t>
    </rPh>
    <phoneticPr fontId="4"/>
  </si>
  <si>
    <t>４月</t>
    <rPh sb="0" eb="2">
      <t>４ガツ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</si>
  <si>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</si>
  <si>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</si>
  <si>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</si>
  <si>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</si>
  <si>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</si>
  <si>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</si>
  <si>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</si>
  <si>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</si>
  <si>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</si>
  <si>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</si>
  <si>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</si>
  <si>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回数</t>
    <rPh sb="0" eb="2">
      <t>カイスウ</t>
    </rPh>
    <phoneticPr fontId="4"/>
  </si>
  <si>
    <t>花壇名</t>
    <rPh sb="0" eb="2">
      <t>カダン</t>
    </rPh>
    <rPh sb="2" eb="3">
      <t>メイ</t>
    </rPh>
    <phoneticPr fontId="4"/>
  </si>
  <si>
    <t>上</t>
    <rPh sb="0" eb="1">
      <t>ウエ</t>
    </rPh>
    <phoneticPr fontId="4"/>
  </si>
  <si>
    <t>中</t>
    <rPh sb="0" eb="1">
      <t>ナカ</t>
    </rPh>
    <phoneticPr fontId="4"/>
  </si>
  <si>
    <t>下</t>
    <rPh sb="0" eb="1">
      <t>シタ</t>
    </rPh>
    <phoneticPr fontId="4"/>
  </si>
  <si>
    <t>（回）</t>
    <rPh sb="1" eb="2">
      <t>カイ</t>
    </rPh>
    <phoneticPr fontId="4"/>
  </si>
  <si>
    <t>◎</t>
  </si>
  <si>
    <t>＊</t>
  </si>
  <si>
    <t>①</t>
    <phoneticPr fontId="4"/>
  </si>
  <si>
    <t>②</t>
    <phoneticPr fontId="4"/>
  </si>
  <si>
    <t>③</t>
    <phoneticPr fontId="4"/>
  </si>
  <si>
    <t>④</t>
    <phoneticPr fontId="4"/>
  </si>
  <si>
    <t>④</t>
  </si>
  <si>
    <t>■</t>
    <phoneticPr fontId="4"/>
  </si>
  <si>
    <t>■</t>
  </si>
  <si>
    <t>□</t>
  </si>
  <si>
    <t>□</t>
    <phoneticPr fontId="4"/>
  </si>
  <si>
    <t>▽</t>
  </si>
  <si>
    <t>◎</t>
    <phoneticPr fontId="3"/>
  </si>
  <si>
    <t>①</t>
  </si>
  <si>
    <t>⑥</t>
  </si>
  <si>
    <t>⑤</t>
  </si>
  <si>
    <t>総数量</t>
    <rPh sb="0" eb="1">
      <t>ソウ</t>
    </rPh>
    <rPh sb="1" eb="3">
      <t>スウリョウ</t>
    </rPh>
    <phoneticPr fontId="4"/>
  </si>
  <si>
    <t>（㎡）</t>
    <phoneticPr fontId="4"/>
  </si>
  <si>
    <t>記号</t>
  </si>
  <si>
    <t>薬剤名</t>
  </si>
  <si>
    <t>希釈倍率</t>
  </si>
  <si>
    <t>散布液量</t>
  </si>
  <si>
    <t>⑤</t>
    <phoneticPr fontId="4"/>
  </si>
  <si>
    <t>1a=100㎡</t>
    <phoneticPr fontId="4"/>
  </si>
  <si>
    <t>＊</t>
    <phoneticPr fontId="3"/>
  </si>
  <si>
    <t>ゲッター水和剤</t>
    <rPh sb="4" eb="7">
      <t>スイワザイ</t>
    </rPh>
    <phoneticPr fontId="3"/>
  </si>
  <si>
    <t>アルバリン顆粒水溶剤</t>
    <rPh sb="5" eb="7">
      <t>カリュウ</t>
    </rPh>
    <rPh sb="7" eb="10">
      <t>スイヨウザイ</t>
    </rPh>
    <phoneticPr fontId="3"/>
  </si>
  <si>
    <t>トレボン乳剤</t>
    <rPh sb="4" eb="6">
      <t>ニュウザイ</t>
    </rPh>
    <phoneticPr fontId="3"/>
  </si>
  <si>
    <t>ベンレート水和剤</t>
    <rPh sb="5" eb="8">
      <t>スイワザイ</t>
    </rPh>
    <phoneticPr fontId="3"/>
  </si>
  <si>
    <t>アディオン乳剤</t>
    <rPh sb="5" eb="7">
      <t>ニュウザイ</t>
    </rPh>
    <phoneticPr fontId="3"/>
  </si>
  <si>
    <t>アファーム乳剤</t>
    <rPh sb="5" eb="7">
      <t>ニュウザイ</t>
    </rPh>
    <phoneticPr fontId="3"/>
  </si>
  <si>
    <t>ロディー乳剤</t>
    <rPh sb="4" eb="6">
      <t>ニュウザイ</t>
    </rPh>
    <phoneticPr fontId="3"/>
  </si>
  <si>
    <t>トップジンM水和剤</t>
    <rPh sb="6" eb="9">
      <t>スイワザイ</t>
    </rPh>
    <phoneticPr fontId="3"/>
  </si>
  <si>
    <t>オルトラン水和剤</t>
    <rPh sb="5" eb="8">
      <t>スイワザイ</t>
    </rPh>
    <phoneticPr fontId="3"/>
  </si>
  <si>
    <t>ダコニール1000</t>
    <phoneticPr fontId="3"/>
  </si>
  <si>
    <t>⑧</t>
  </si>
  <si>
    <t>⑧</t>
    <phoneticPr fontId="4"/>
  </si>
  <si>
    <t>トリフミン水和剤</t>
    <rPh sb="5" eb="8">
      <t>スイワザイ</t>
    </rPh>
    <phoneticPr fontId="3"/>
  </si>
  <si>
    <t>⑥</t>
    <phoneticPr fontId="3"/>
  </si>
  <si>
    <t>⑦</t>
    <phoneticPr fontId="4"/>
  </si>
  <si>
    <t>⑨</t>
    <phoneticPr fontId="3"/>
  </si>
  <si>
    <t>⑤</t>
    <phoneticPr fontId="3"/>
  </si>
  <si>
    <t>⑧</t>
    <phoneticPr fontId="3"/>
  </si>
  <si>
    <t>②</t>
    <phoneticPr fontId="3"/>
  </si>
  <si>
    <t>⑨</t>
    <phoneticPr fontId="4"/>
  </si>
  <si>
    <t>1000倍</t>
    <rPh sb="4" eb="5">
      <t>バイ</t>
    </rPh>
    <phoneticPr fontId="3"/>
  </si>
  <si>
    <t>2000倍</t>
    <rPh sb="4" eb="5">
      <t>バイ</t>
    </rPh>
    <phoneticPr fontId="3"/>
  </si>
  <si>
    <t>30L/a</t>
    <phoneticPr fontId="3"/>
  </si>
  <si>
    <t>3000倍</t>
    <rPh sb="4" eb="5">
      <t>バイ</t>
    </rPh>
    <phoneticPr fontId="3"/>
  </si>
  <si>
    <t>1500倍</t>
    <rPh sb="4" eb="5">
      <t>バイ</t>
    </rPh>
    <phoneticPr fontId="3"/>
  </si>
  <si>
    <t>①</t>
    <phoneticPr fontId="3"/>
  </si>
  <si>
    <t>■</t>
    <phoneticPr fontId="3"/>
  </si>
  <si>
    <t>□</t>
    <phoneticPr fontId="3"/>
  </si>
  <si>
    <t>ピラニカEW</t>
    <phoneticPr fontId="3"/>
  </si>
  <si>
    <t>大花壇</t>
    <rPh sb="0" eb="3">
      <t>ダイカダン</t>
    </rPh>
    <phoneticPr fontId="3"/>
  </si>
  <si>
    <t>小花壇</t>
    <rPh sb="0" eb="3">
      <t>ショウカダン</t>
    </rPh>
    <phoneticPr fontId="3"/>
  </si>
  <si>
    <t>カスケード前</t>
    <rPh sb="5" eb="6">
      <t>マエ</t>
    </rPh>
    <phoneticPr fontId="3"/>
  </si>
  <si>
    <t>イベント広場北</t>
    <rPh sb="4" eb="6">
      <t>ヒロバ</t>
    </rPh>
    <rPh sb="6" eb="7">
      <t>キタ</t>
    </rPh>
    <phoneticPr fontId="3"/>
  </si>
  <si>
    <t>11月上旬～中旬</t>
    <rPh sb="2" eb="3">
      <t>ガツ</t>
    </rPh>
    <rPh sb="3" eb="5">
      <t>ジョウジュン</t>
    </rPh>
    <rPh sb="6" eb="8">
      <t>チュウジュン</t>
    </rPh>
    <phoneticPr fontId="3"/>
  </si>
  <si>
    <t>モスピラン(kg)</t>
    <phoneticPr fontId="3"/>
  </si>
  <si>
    <t>オルトラン(kg)</t>
    <phoneticPr fontId="3"/>
  </si>
  <si>
    <t>苦土石灰(kg)</t>
    <rPh sb="0" eb="4">
      <t>クドセッカイ</t>
    </rPh>
    <phoneticPr fontId="3"/>
  </si>
  <si>
    <t>牛糞堆肥(kg)</t>
    <rPh sb="0" eb="2">
      <t>ギュウフン</t>
    </rPh>
    <rPh sb="2" eb="4">
      <t>タイヒ</t>
    </rPh>
    <phoneticPr fontId="3"/>
  </si>
  <si>
    <r>
      <t>年間面積(m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ネンカン</t>
    </rPh>
    <rPh sb="2" eb="4">
      <t>メンセキ</t>
    </rPh>
    <phoneticPr fontId="3"/>
  </si>
  <si>
    <t>植付工種</t>
    <rPh sb="0" eb="2">
      <t>ウエツケ</t>
    </rPh>
    <rPh sb="2" eb="4">
      <t>コウシュ</t>
    </rPh>
    <phoneticPr fontId="3"/>
  </si>
  <si>
    <t>〇</t>
    <phoneticPr fontId="3"/>
  </si>
  <si>
    <t>③</t>
    <phoneticPr fontId="3"/>
  </si>
  <si>
    <t>抜取・積込含まず</t>
    <rPh sb="0" eb="1">
      <t>ヌ</t>
    </rPh>
    <rPh sb="1" eb="2">
      <t>ト</t>
    </rPh>
    <rPh sb="3" eb="4">
      <t>ツ</t>
    </rPh>
    <rPh sb="4" eb="5">
      <t>コ</t>
    </rPh>
    <rPh sb="5" eb="6">
      <t>フク</t>
    </rPh>
    <phoneticPr fontId="3"/>
  </si>
  <si>
    <t>抜き取り撤去</t>
    <rPh sb="0" eb="1">
      <t>ヌ</t>
    </rPh>
    <rPh sb="2" eb="3">
      <t>ト</t>
    </rPh>
    <rPh sb="4" eb="6">
      <t>テッキョ</t>
    </rPh>
    <phoneticPr fontId="3"/>
  </si>
  <si>
    <t>①：病害虫駆除①</t>
    <phoneticPr fontId="4"/>
  </si>
  <si>
    <t>②：病害虫駆除②</t>
    <phoneticPr fontId="4"/>
  </si>
  <si>
    <t>③：病害虫駆除③</t>
    <phoneticPr fontId="4"/>
  </si>
  <si>
    <t>④：病害虫駆除④</t>
    <phoneticPr fontId="4"/>
  </si>
  <si>
    <t>⑤：病害虫駆除⑤</t>
    <phoneticPr fontId="4"/>
  </si>
  <si>
    <t>⑥：病害虫駆除⑥</t>
    <phoneticPr fontId="4"/>
  </si>
  <si>
    <t>⑦：病害虫駆除⑦</t>
    <phoneticPr fontId="4"/>
  </si>
  <si>
    <t>⑧：病害虫駆除⑧</t>
    <phoneticPr fontId="3"/>
  </si>
  <si>
    <t>⑨：病害虫駆除⑨</t>
    <rPh sb="2" eb="5">
      <t>ビョウガイチュウ</t>
    </rPh>
    <rPh sb="5" eb="7">
      <t>クジョ</t>
    </rPh>
    <phoneticPr fontId="3"/>
  </si>
  <si>
    <t>▽：芝生縁切り</t>
    <phoneticPr fontId="4"/>
  </si>
  <si>
    <t>■：芝生機械除草</t>
    <phoneticPr fontId="4"/>
  </si>
  <si>
    <t>□：芝生抜根除草</t>
    <phoneticPr fontId="4"/>
  </si>
  <si>
    <t>抜取・積込含まず</t>
  </si>
  <si>
    <t>抜取・積込含む</t>
  </si>
  <si>
    <t>抜取・積込含む</t>
    <phoneticPr fontId="3"/>
  </si>
  <si>
    <t>備考</t>
    <rPh sb="0" eb="2">
      <t>ビコウ</t>
    </rPh>
    <phoneticPr fontId="3"/>
  </si>
  <si>
    <t>積込含む</t>
    <rPh sb="0" eb="1">
      <t>ツ</t>
    </rPh>
    <rPh sb="1" eb="2">
      <t>コ</t>
    </rPh>
    <rPh sb="2" eb="3">
      <t>フク</t>
    </rPh>
    <phoneticPr fontId="3"/>
  </si>
  <si>
    <t>工種名</t>
    <rPh sb="0" eb="1">
      <t>コウ</t>
    </rPh>
    <rPh sb="1" eb="2">
      <t>シュ</t>
    </rPh>
    <rPh sb="2" eb="3">
      <t>メイ</t>
    </rPh>
    <phoneticPr fontId="4"/>
  </si>
  <si>
    <t>大花壇（指定部分）</t>
    <rPh sb="0" eb="3">
      <t>ダイカダン</t>
    </rPh>
    <rPh sb="4" eb="6">
      <t>シテイ</t>
    </rPh>
    <rPh sb="6" eb="8">
      <t>ブブン</t>
    </rPh>
    <phoneticPr fontId="3"/>
  </si>
  <si>
    <t>レストラン前</t>
    <rPh sb="5" eb="6">
      <t>マエ</t>
    </rPh>
    <phoneticPr fontId="3"/>
  </si>
  <si>
    <t>●</t>
  </si>
  <si>
    <t>600倍</t>
    <rPh sb="3" eb="4">
      <t>バイ</t>
    </rPh>
    <phoneticPr fontId="3"/>
  </si>
  <si>
    <t>▽</t>
    <phoneticPr fontId="3"/>
  </si>
  <si>
    <r>
      <t>25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2、</t>
    </r>
    <r>
      <rPr>
        <sz val="11"/>
        <color theme="1"/>
        <rFont val="ＭＳ Ｐゴシック"/>
        <family val="3"/>
        <charset val="128"/>
        <scheme val="minor"/>
      </rPr>
      <t>牛糞堆肥、苦土石灰、オルトラン粒剤</t>
    </r>
    <rPh sb="2" eb="3">
      <t>カブ</t>
    </rPh>
    <rPh sb="7" eb="11">
      <t>ギュウフンタイヒ</t>
    </rPh>
    <rPh sb="12" eb="16">
      <t>クドセッカイ</t>
    </rPh>
    <rPh sb="22" eb="24">
      <t>リュウザイ</t>
    </rPh>
    <phoneticPr fontId="3"/>
  </si>
  <si>
    <r>
      <t>25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、苦土石灰、モスピラン粒剤</t>
    </r>
    <rPh sb="2" eb="3">
      <t>カブ</t>
    </rPh>
    <rPh sb="7" eb="11">
      <t>クドセッカイ</t>
    </rPh>
    <rPh sb="17" eb="19">
      <t>リュウザイ</t>
    </rPh>
    <phoneticPr fontId="3"/>
  </si>
  <si>
    <r>
      <t>16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、苦土石灰、オルトラン粒剤</t>
    </r>
    <rPh sb="2" eb="3">
      <t>カブ</t>
    </rPh>
    <rPh sb="7" eb="11">
      <t>クドセッカイ</t>
    </rPh>
    <rPh sb="17" eb="19">
      <t>リュザイ</t>
    </rPh>
    <phoneticPr fontId="3"/>
  </si>
  <si>
    <r>
      <t>16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、苦土石灰、モスピラン粒剤</t>
    </r>
    <rPh sb="2" eb="3">
      <t>カブ</t>
    </rPh>
    <rPh sb="7" eb="11">
      <t>クドセッカイ</t>
    </rPh>
    <rPh sb="17" eb="19">
      <t>リュウザイ</t>
    </rPh>
    <phoneticPr fontId="3"/>
  </si>
  <si>
    <r>
      <t>9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、苦土石灰、モスピラン粒剤</t>
    </r>
    <rPh sb="1" eb="2">
      <t>カブ</t>
    </rPh>
    <rPh sb="6" eb="7">
      <t>ク</t>
    </rPh>
    <rPh sb="7" eb="8">
      <t>ド</t>
    </rPh>
    <rPh sb="8" eb="10">
      <t>セッカイ</t>
    </rPh>
    <rPh sb="16" eb="18">
      <t>リュウザイ</t>
    </rPh>
    <phoneticPr fontId="3"/>
  </si>
  <si>
    <r>
      <t>6株/m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2"/>
        <charset val="128"/>
        <scheme val="minor"/>
      </rPr>
      <t>、苦土石灰、オルトラン粒剤</t>
    </r>
    <rPh sb="6" eb="10">
      <t>クドセッカイ</t>
    </rPh>
    <phoneticPr fontId="3"/>
  </si>
  <si>
    <r>
      <t>4</t>
    </r>
    <r>
      <rPr>
        <sz val="11"/>
        <color theme="1"/>
        <rFont val="ＭＳ Ｐゴシック"/>
        <family val="2"/>
        <charset val="128"/>
        <scheme val="minor"/>
      </rPr>
      <t>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、苦土石灰、オルトラン粒剤</t>
    </r>
    <rPh sb="1" eb="2">
      <t>カブ</t>
    </rPh>
    <rPh sb="6" eb="10">
      <t>クドセッカイ</t>
    </rPh>
    <rPh sb="16" eb="18">
      <t>リュウザイ</t>
    </rPh>
    <phoneticPr fontId="3"/>
  </si>
  <si>
    <t>株間33 cm</t>
    <rPh sb="0" eb="1">
      <t>カブ</t>
    </rPh>
    <rPh sb="1" eb="2">
      <t>マ</t>
    </rPh>
    <phoneticPr fontId="3"/>
  </si>
  <si>
    <t>株間25 cm</t>
    <rPh sb="0" eb="1">
      <t>カブ</t>
    </rPh>
    <rPh sb="1" eb="2">
      <t>マ</t>
    </rPh>
    <phoneticPr fontId="3"/>
  </si>
  <si>
    <t>株間20 cm</t>
    <rPh sb="0" eb="1">
      <t>カブ</t>
    </rPh>
    <rPh sb="1" eb="2">
      <t>マ</t>
    </rPh>
    <phoneticPr fontId="3"/>
  </si>
  <si>
    <t>株間40 cm</t>
    <rPh sb="0" eb="1">
      <t>カブ</t>
    </rPh>
    <rPh sb="1" eb="2">
      <t>マ</t>
    </rPh>
    <phoneticPr fontId="3"/>
  </si>
  <si>
    <t>株間30 cm</t>
    <rPh sb="0" eb="1">
      <t>カブ</t>
    </rPh>
    <rPh sb="1" eb="2">
      <t>マ</t>
    </rPh>
    <phoneticPr fontId="3"/>
  </si>
  <si>
    <t>株間50 cm</t>
    <rPh sb="0" eb="1">
      <t>カブ</t>
    </rPh>
    <rPh sb="1" eb="2">
      <t>マ</t>
    </rPh>
    <phoneticPr fontId="3"/>
  </si>
  <si>
    <t>植替工時の薬剤、苦土石灰、牛糞堆肥使用量および植栽間隔</t>
    <rPh sb="0" eb="1">
      <t>ウ</t>
    </rPh>
    <rPh sb="1" eb="2">
      <t>カ</t>
    </rPh>
    <rPh sb="2" eb="3">
      <t>コウ</t>
    </rPh>
    <rPh sb="3" eb="4">
      <t>ジ</t>
    </rPh>
    <rPh sb="5" eb="7">
      <t>ヤクザイ</t>
    </rPh>
    <rPh sb="8" eb="12">
      <t>クドセッカイ</t>
    </rPh>
    <rPh sb="13" eb="15">
      <t>ギュウフン</t>
    </rPh>
    <rPh sb="15" eb="17">
      <t>タイヒ</t>
    </rPh>
    <rPh sb="17" eb="19">
      <t>シヨウ</t>
    </rPh>
    <rPh sb="19" eb="20">
      <t>リョウ</t>
    </rPh>
    <rPh sb="23" eb="25">
      <t>ショクサイ</t>
    </rPh>
    <rPh sb="25" eb="27">
      <t>カンカク</t>
    </rPh>
    <phoneticPr fontId="3"/>
  </si>
  <si>
    <t>植替工（抜き取り撤去含む）年間の面積合計</t>
    <rPh sb="0" eb="1">
      <t>ウ</t>
    </rPh>
    <rPh sb="1" eb="2">
      <t>カ</t>
    </rPh>
    <rPh sb="2" eb="3">
      <t>コウ</t>
    </rPh>
    <rPh sb="4" eb="5">
      <t>ヌ</t>
    </rPh>
    <rPh sb="6" eb="7">
      <t>ト</t>
    </rPh>
    <rPh sb="8" eb="10">
      <t>テッキョ</t>
    </rPh>
    <rPh sb="10" eb="11">
      <t>フク</t>
    </rPh>
    <rPh sb="13" eb="15">
      <t>ネンカン</t>
    </rPh>
    <rPh sb="18" eb="20">
      <t>ゴウケイ</t>
    </rPh>
    <phoneticPr fontId="3"/>
  </si>
  <si>
    <t>植替工（抜き取り撤去含まず）年間の面積合計</t>
    <rPh sb="0" eb="1">
      <t>ショク</t>
    </rPh>
    <rPh sb="1" eb="2">
      <t>タイ</t>
    </rPh>
    <rPh sb="2" eb="3">
      <t>コウ</t>
    </rPh>
    <rPh sb="4" eb="5">
      <t>ヌ</t>
    </rPh>
    <rPh sb="6" eb="7">
      <t>ト</t>
    </rPh>
    <rPh sb="8" eb="10">
      <t>テッキョ</t>
    </rPh>
    <rPh sb="10" eb="11">
      <t>フク</t>
    </rPh>
    <rPh sb="14" eb="16">
      <t>ネンカン</t>
    </rPh>
    <rPh sb="17" eb="19">
      <t>メンセキ</t>
    </rPh>
    <rPh sb="19" eb="21">
      <t>ゴウケイ</t>
    </rPh>
    <phoneticPr fontId="3"/>
  </si>
  <si>
    <t>植替工　年間の植え付け面積合計</t>
    <rPh sb="0" eb="1">
      <t>ウ</t>
    </rPh>
    <rPh sb="1" eb="2">
      <t>タイ</t>
    </rPh>
    <rPh sb="2" eb="3">
      <t>コウ</t>
    </rPh>
    <rPh sb="4" eb="6">
      <t>ネンカン</t>
    </rPh>
    <rPh sb="7" eb="8">
      <t>ウ</t>
    </rPh>
    <rPh sb="9" eb="10">
      <t>ツ</t>
    </rPh>
    <rPh sb="11" eb="13">
      <t>メンセキ</t>
    </rPh>
    <rPh sb="13" eb="15">
      <t>ゴウケイ</t>
    </rPh>
    <phoneticPr fontId="3"/>
  </si>
  <si>
    <t>抜き取り撤去工の年間面積合計</t>
    <rPh sb="0" eb="1">
      <t>ヌ</t>
    </rPh>
    <rPh sb="2" eb="3">
      <t>ト</t>
    </rPh>
    <rPh sb="4" eb="6">
      <t>テッキョ</t>
    </rPh>
    <rPh sb="6" eb="7">
      <t>コウ</t>
    </rPh>
    <rPh sb="8" eb="10">
      <t>ネンカン</t>
    </rPh>
    <rPh sb="10" eb="12">
      <t>メンセキ</t>
    </rPh>
    <rPh sb="12" eb="14">
      <t>ゴウケイ</t>
    </rPh>
    <phoneticPr fontId="3"/>
  </si>
  <si>
    <t>植替工　工種別年間面積</t>
    <rPh sb="0" eb="1">
      <t>ショク</t>
    </rPh>
    <rPh sb="1" eb="2">
      <t>タイ</t>
    </rPh>
    <rPh sb="2" eb="3">
      <t>コウ</t>
    </rPh>
    <rPh sb="4" eb="5">
      <t>コウ</t>
    </rPh>
    <rPh sb="5" eb="7">
      <t>シュベツ</t>
    </rPh>
    <rPh sb="6" eb="7">
      <t>ベツ</t>
    </rPh>
    <rPh sb="7" eb="11">
      <t>ネンカンメンセキ</t>
    </rPh>
    <phoneticPr fontId="3"/>
  </si>
  <si>
    <t>〇２●１◎１</t>
  </si>
  <si>
    <t>〇：花苗植替工　抜き取り撤去</t>
    <rPh sb="2" eb="3">
      <t>ハナ</t>
    </rPh>
    <rPh sb="3" eb="4">
      <t>ナエ</t>
    </rPh>
    <rPh sb="4" eb="5">
      <t>ウ</t>
    </rPh>
    <rPh sb="5" eb="6">
      <t>カ</t>
    </rPh>
    <rPh sb="6" eb="7">
      <t>コウ</t>
    </rPh>
    <rPh sb="8" eb="9">
      <t>ヌ</t>
    </rPh>
    <rPh sb="10" eb="11">
      <t>ト</t>
    </rPh>
    <rPh sb="12" eb="14">
      <t>テッキョ</t>
    </rPh>
    <phoneticPr fontId="3"/>
  </si>
  <si>
    <t>●：花苗植替工 (抜取・積込含まず)</t>
    <rPh sb="2" eb="3">
      <t>ハナ</t>
    </rPh>
    <rPh sb="3" eb="4">
      <t>ナエ</t>
    </rPh>
    <rPh sb="4" eb="5">
      <t>ウ</t>
    </rPh>
    <rPh sb="5" eb="6">
      <t>タイ</t>
    </rPh>
    <rPh sb="6" eb="7">
      <t>コウ</t>
    </rPh>
    <rPh sb="9" eb="10">
      <t>ヌ</t>
    </rPh>
    <rPh sb="10" eb="11">
      <t>ト</t>
    </rPh>
    <rPh sb="12" eb="13">
      <t>ツ</t>
    </rPh>
    <rPh sb="13" eb="14">
      <t>コ</t>
    </rPh>
    <rPh sb="14" eb="15">
      <t>フク</t>
    </rPh>
    <phoneticPr fontId="3"/>
  </si>
  <si>
    <t>◎：花苗植替工 (抜取・積込含む)</t>
    <rPh sb="2" eb="3">
      <t>ハナ</t>
    </rPh>
    <rPh sb="3" eb="4">
      <t>ナエ</t>
    </rPh>
    <rPh sb="5" eb="6">
      <t>カ</t>
    </rPh>
    <phoneticPr fontId="4"/>
  </si>
  <si>
    <t>花苗植替工の面積（㎡）</t>
    <rPh sb="0" eb="1">
      <t>ハナ</t>
    </rPh>
    <rPh sb="1" eb="2">
      <t>ナエ</t>
    </rPh>
    <rPh sb="2" eb="3">
      <t>ウ</t>
    </rPh>
    <rPh sb="3" eb="4">
      <t>カ</t>
    </rPh>
    <rPh sb="4" eb="5">
      <t>コウ</t>
    </rPh>
    <rPh sb="6" eb="8">
      <t>メンセキ</t>
    </rPh>
    <phoneticPr fontId="3"/>
  </si>
  <si>
    <t>花苗植替工（抜き取り撤去含む）年間の面積合計</t>
    <rPh sb="0" eb="1">
      <t>ハナ</t>
    </rPh>
    <rPh sb="1" eb="2">
      <t>ナエ</t>
    </rPh>
    <rPh sb="2" eb="3">
      <t>ウ</t>
    </rPh>
    <rPh sb="3" eb="4">
      <t>カ</t>
    </rPh>
    <rPh sb="4" eb="5">
      <t>コウ</t>
    </rPh>
    <rPh sb="6" eb="7">
      <t>ヌ</t>
    </rPh>
    <rPh sb="8" eb="9">
      <t>ト</t>
    </rPh>
    <rPh sb="10" eb="12">
      <t>テッキョ</t>
    </rPh>
    <rPh sb="12" eb="13">
      <t>フク</t>
    </rPh>
    <rPh sb="15" eb="17">
      <t>ネンカン</t>
    </rPh>
    <rPh sb="20" eb="22">
      <t>ゴウケイ</t>
    </rPh>
    <phoneticPr fontId="3"/>
  </si>
  <si>
    <t>花苗植替工（抜き取り撤去含まず）年間の面積合計</t>
    <rPh sb="0" eb="1">
      <t>ハナ</t>
    </rPh>
    <rPh sb="1" eb="2">
      <t>ナエ</t>
    </rPh>
    <rPh sb="2" eb="3">
      <t>ショク</t>
    </rPh>
    <rPh sb="3" eb="4">
      <t>タイ</t>
    </rPh>
    <rPh sb="4" eb="5">
      <t>コウ</t>
    </rPh>
    <rPh sb="6" eb="7">
      <t>ヌ</t>
    </rPh>
    <rPh sb="8" eb="9">
      <t>ト</t>
    </rPh>
    <rPh sb="10" eb="12">
      <t>テッキョ</t>
    </rPh>
    <rPh sb="12" eb="13">
      <t>フク</t>
    </rPh>
    <rPh sb="16" eb="18">
      <t>ネンカン</t>
    </rPh>
    <rPh sb="19" eb="21">
      <t>メンセキ</t>
    </rPh>
    <rPh sb="21" eb="23">
      <t>ゴウケイ</t>
    </rPh>
    <phoneticPr fontId="3"/>
  </si>
  <si>
    <t>花苗植替工　年間の植え付け面積合計</t>
    <rPh sb="0" eb="2">
      <t>ハナナエ</t>
    </rPh>
    <rPh sb="2" eb="3">
      <t>ウ</t>
    </rPh>
    <rPh sb="3" eb="4">
      <t>タイ</t>
    </rPh>
    <rPh sb="4" eb="5">
      <t>コウ</t>
    </rPh>
    <rPh sb="6" eb="8">
      <t>ネンカン</t>
    </rPh>
    <rPh sb="9" eb="10">
      <t>ウ</t>
    </rPh>
    <rPh sb="11" eb="12">
      <t>ツ</t>
    </rPh>
    <rPh sb="13" eb="15">
      <t>メンセキ</t>
    </rPh>
    <rPh sb="15" eb="17">
      <t>ゴウケイ</t>
    </rPh>
    <phoneticPr fontId="3"/>
  </si>
  <si>
    <t>凡例及び期間別の各工種数量</t>
    <rPh sb="0" eb="2">
      <t>ハンレイ</t>
    </rPh>
    <rPh sb="2" eb="3">
      <t>オヨ</t>
    </rPh>
    <rPh sb="4" eb="6">
      <t>キカン</t>
    </rPh>
    <rPh sb="6" eb="7">
      <t>ベツ</t>
    </rPh>
    <rPh sb="8" eb="9">
      <t>カク</t>
    </rPh>
    <rPh sb="9" eb="10">
      <t>コウ</t>
    </rPh>
    <rPh sb="10" eb="11">
      <t>シュ</t>
    </rPh>
    <rPh sb="11" eb="13">
      <t>スウリョウ</t>
    </rPh>
    <phoneticPr fontId="4"/>
  </si>
  <si>
    <r>
      <t>11株/m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、苦土石灰、モスピラン粒剤</t>
    </r>
    <phoneticPr fontId="3"/>
  </si>
  <si>
    <t>⑦</t>
    <phoneticPr fontId="3"/>
  </si>
  <si>
    <t>＊A</t>
    <phoneticPr fontId="3"/>
  </si>
  <si>
    <t>＊B</t>
    <phoneticPr fontId="3"/>
  </si>
  <si>
    <t>花壇　</t>
  </si>
  <si>
    <t>芝生縁切り　</t>
  </si>
  <si>
    <t>㎡</t>
    <phoneticPr fontId="4"/>
  </si>
  <si>
    <t>m</t>
    <phoneticPr fontId="4"/>
  </si>
  <si>
    <t>㎡</t>
    <phoneticPr fontId="3"/>
  </si>
  <si>
    <t>花壇　</t>
    <phoneticPr fontId="3"/>
  </si>
  <si>
    <t>花壇</t>
    <rPh sb="0" eb="2">
      <t>カダン</t>
    </rPh>
    <phoneticPr fontId="3"/>
  </si>
  <si>
    <t>コンテナ類</t>
  </si>
  <si>
    <t>㎡</t>
  </si>
  <si>
    <t>m</t>
    <phoneticPr fontId="3"/>
  </si>
  <si>
    <t>コンテナ類、ハンギングバスケット、花壇</t>
  </si>
  <si>
    <t>月</t>
    <rPh sb="0" eb="1">
      <t>ツキ</t>
    </rPh>
    <phoneticPr fontId="3"/>
  </si>
  <si>
    <t>芝生抜根除草　</t>
    <rPh sb="2" eb="4">
      <t>バッコン</t>
    </rPh>
    <rPh sb="4" eb="6">
      <t>ジョソウ</t>
    </rPh>
    <phoneticPr fontId="3"/>
  </si>
  <si>
    <t>芝生抜根除草</t>
    <rPh sb="2" eb="4">
      <t>バッコン</t>
    </rPh>
    <rPh sb="4" eb="6">
      <t>ジョソウ</t>
    </rPh>
    <phoneticPr fontId="3"/>
  </si>
  <si>
    <t>-</t>
  </si>
  <si>
    <t>-</t>
    <phoneticPr fontId="3"/>
  </si>
  <si>
    <t>芝生機械除草</t>
    <rPh sb="4" eb="6">
      <t>ジョソウ</t>
    </rPh>
    <phoneticPr fontId="3"/>
  </si>
  <si>
    <t>芝生機械除草　</t>
    <rPh sb="4" eb="6">
      <t>ジョソウ</t>
    </rPh>
    <phoneticPr fontId="3"/>
  </si>
  <si>
    <t>病害虫駆除各薬剤名</t>
  </si>
  <si>
    <t>芝生縁切り工のみ単位は m</t>
  </si>
  <si>
    <t>３月</t>
    <rPh sb="1" eb="2">
      <t>ガツ</t>
    </rPh>
    <phoneticPr fontId="3"/>
  </si>
  <si>
    <t>６月下旬～７月上旬</t>
    <rPh sb="1" eb="2">
      <t>ガツ</t>
    </rPh>
    <rPh sb="2" eb="4">
      <t>ゲジュン</t>
    </rPh>
    <rPh sb="6" eb="7">
      <t>ガツ</t>
    </rPh>
    <rPh sb="7" eb="9">
      <t>ジョウジュン</t>
    </rPh>
    <phoneticPr fontId="3"/>
  </si>
  <si>
    <t>施行時期</t>
    <rPh sb="0" eb="2">
      <t>セコウ</t>
    </rPh>
    <rPh sb="2" eb="4">
      <t>ジキ</t>
    </rPh>
    <phoneticPr fontId="3"/>
  </si>
  <si>
    <t>花壇名</t>
    <rPh sb="0" eb="2">
      <t>カダン</t>
    </rPh>
    <rPh sb="2" eb="3">
      <t>メイ</t>
    </rPh>
    <phoneticPr fontId="3"/>
  </si>
  <si>
    <t>備考</t>
    <rPh sb="0" eb="2">
      <t>ビコウ</t>
    </rPh>
    <phoneticPr fontId="3"/>
  </si>
  <si>
    <t>積込含む</t>
    <rPh sb="0" eb="2">
      <t>ツミコミ</t>
    </rPh>
    <rPh sb="2" eb="3">
      <t>フク</t>
    </rPh>
    <phoneticPr fontId="3"/>
  </si>
  <si>
    <t>㎡ 抜き取り撤去</t>
    <phoneticPr fontId="3"/>
  </si>
  <si>
    <t>㎡抜き取り撤去</t>
    <phoneticPr fontId="3"/>
  </si>
  <si>
    <t>◎</t>
    <phoneticPr fontId="3"/>
  </si>
  <si>
    <t>②</t>
    <phoneticPr fontId="3"/>
  </si>
  <si>
    <t>-</t>
    <phoneticPr fontId="3"/>
  </si>
  <si>
    <t>①</t>
    <phoneticPr fontId="3"/>
  </si>
  <si>
    <t>＊：5</t>
    <phoneticPr fontId="3"/>
  </si>
  <si>
    <r>
      <t>16株/m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、牛糞堆肥、苦土石灰、オルトラン粒剤</t>
    </r>
    <phoneticPr fontId="3"/>
  </si>
  <si>
    <t>＊：5, ＊Ａ：2, ＊B：1</t>
    <phoneticPr fontId="3"/>
  </si>
  <si>
    <t>＊：4</t>
    <phoneticPr fontId="3"/>
  </si>
  <si>
    <t>＊：6</t>
    <phoneticPr fontId="3"/>
  </si>
  <si>
    <t>-</t>
    <phoneticPr fontId="3"/>
  </si>
  <si>
    <t>管理工　工程表</t>
    <phoneticPr fontId="3"/>
  </si>
  <si>
    <t>植付面積(㎡)</t>
    <rPh sb="0" eb="2">
      <t>ウエツケ</t>
    </rPh>
    <rPh sb="2" eb="4">
      <t>メンセキ</t>
    </rPh>
    <phoneticPr fontId="3"/>
  </si>
  <si>
    <t>植栽間隔（株/㎡）</t>
    <rPh sb="0" eb="4">
      <t>ショクサイカンカク</t>
    </rPh>
    <rPh sb="5" eb="6">
      <t>カブ</t>
    </rPh>
    <phoneticPr fontId="3"/>
  </si>
  <si>
    <t>植替工及び抜き取り撤去工　総面積</t>
    <rPh sb="0" eb="1">
      <t>ショク</t>
    </rPh>
    <rPh sb="1" eb="2">
      <t>タイ</t>
    </rPh>
    <rPh sb="2" eb="3">
      <t>コウ</t>
    </rPh>
    <rPh sb="3" eb="4">
      <t>オヨ</t>
    </rPh>
    <rPh sb="5" eb="6">
      <t>ヌ</t>
    </rPh>
    <rPh sb="7" eb="8">
      <t>ト</t>
    </rPh>
    <rPh sb="9" eb="11">
      <t>テッキョ</t>
    </rPh>
    <rPh sb="11" eb="12">
      <t>コウ</t>
    </rPh>
    <rPh sb="13" eb="16">
      <t>ソウメンセキ</t>
    </rPh>
    <rPh sb="15" eb="16">
      <t>シュベツ</t>
    </rPh>
    <phoneticPr fontId="3"/>
  </si>
  <si>
    <t>花苗植替工　抜き取り撤去の年間面積合計</t>
    <rPh sb="0" eb="1">
      <t>ハナ</t>
    </rPh>
    <rPh sb="1" eb="2">
      <t>ナエ</t>
    </rPh>
    <rPh sb="2" eb="3">
      <t>ウ</t>
    </rPh>
    <rPh sb="3" eb="4">
      <t>カ</t>
    </rPh>
    <rPh sb="4" eb="5">
      <t>コウ</t>
    </rPh>
    <rPh sb="6" eb="7">
      <t>ヌ</t>
    </rPh>
    <rPh sb="8" eb="9">
      <t>ト</t>
    </rPh>
    <rPh sb="10" eb="12">
      <t>テッキョ</t>
    </rPh>
    <rPh sb="13" eb="15">
      <t>ネンカン</t>
    </rPh>
    <rPh sb="15" eb="17">
      <t>メンセキ</t>
    </rPh>
    <rPh sb="17" eb="19">
      <t>ゴウケイ</t>
    </rPh>
    <phoneticPr fontId="3"/>
  </si>
  <si>
    <t>＊：除草（手抜き）・花がら古葉取り工</t>
    <rPh sb="5" eb="7">
      <t>テヌ</t>
    </rPh>
    <rPh sb="15" eb="16">
      <t>ト</t>
    </rPh>
    <rPh sb="17" eb="18">
      <t>コウ</t>
    </rPh>
    <phoneticPr fontId="4"/>
  </si>
  <si>
    <t>＊A：除草（手抜き）・パンジー花がら古葉取り工A</t>
    <rPh sb="6" eb="8">
      <t>テヌ</t>
    </rPh>
    <rPh sb="20" eb="21">
      <t>ト</t>
    </rPh>
    <rPh sb="22" eb="23">
      <t>コウ</t>
    </rPh>
    <phoneticPr fontId="3"/>
  </si>
  <si>
    <t>＊B：除草（手抜き）・パンジー花がら古葉取り工B</t>
    <rPh sb="6" eb="8">
      <t>テヌ</t>
    </rPh>
    <rPh sb="20" eb="21">
      <t>ト</t>
    </rPh>
    <rPh sb="22" eb="23">
      <t>コウ</t>
    </rPh>
    <phoneticPr fontId="3"/>
  </si>
  <si>
    <t>-</t>
    <phoneticPr fontId="3"/>
  </si>
  <si>
    <t>パンジー25・他16</t>
    <rPh sb="7" eb="8">
      <t>タ</t>
    </rPh>
    <phoneticPr fontId="3"/>
  </si>
  <si>
    <t>カネマイトフロアブル</t>
    <phoneticPr fontId="3"/>
  </si>
  <si>
    <t>エムダイファー水和剤</t>
    <rPh sb="7" eb="10">
      <t>スイワザイ</t>
    </rPh>
    <phoneticPr fontId="3"/>
  </si>
  <si>
    <t>500倍</t>
    <rPh sb="3" eb="4">
      <t>バイ</t>
    </rPh>
    <phoneticPr fontId="3"/>
  </si>
  <si>
    <t>＊</t>
    <phoneticPr fontId="3"/>
  </si>
  <si>
    <t>＊A</t>
  </si>
  <si>
    <t>＊：3, ＊Ａ：2, ＊B：1</t>
    <phoneticPr fontId="3"/>
  </si>
  <si>
    <t>-</t>
    <phoneticPr fontId="3"/>
  </si>
  <si>
    <t>〇</t>
  </si>
  <si>
    <t>＊</t>
    <phoneticPr fontId="3"/>
  </si>
  <si>
    <t>２月</t>
    <phoneticPr fontId="3"/>
  </si>
  <si>
    <t>株間(パンジー)20 cm,（他）25 cm</t>
    <rPh sb="0" eb="1">
      <t>カブ</t>
    </rPh>
    <rPh sb="1" eb="2">
      <t>マ</t>
    </rPh>
    <rPh sb="15" eb="16">
      <t>ホカ</t>
    </rPh>
    <phoneticPr fontId="3"/>
  </si>
  <si>
    <t>大花壇</t>
    <phoneticPr fontId="3"/>
  </si>
  <si>
    <t>4月中旬～5月中旬</t>
    <rPh sb="1" eb="2">
      <t>ガツ</t>
    </rPh>
    <rPh sb="2" eb="4">
      <t>チュウジュン</t>
    </rPh>
    <rPh sb="6" eb="7">
      <t>ガツ</t>
    </rPh>
    <rPh sb="7" eb="8">
      <t>チュウ</t>
    </rPh>
    <rPh sb="8" eb="9">
      <t>シュン</t>
    </rPh>
    <phoneticPr fontId="3"/>
  </si>
  <si>
    <t>９月中旬～９月下旬</t>
    <rPh sb="1" eb="2">
      <t>ガツ</t>
    </rPh>
    <rPh sb="2" eb="4">
      <t>チュウジュン</t>
    </rPh>
    <rPh sb="6" eb="7">
      <t>ガツ</t>
    </rPh>
    <rPh sb="7" eb="9">
      <t>ゲジュン</t>
    </rPh>
    <phoneticPr fontId="3"/>
  </si>
  <si>
    <t>カスケード池下</t>
    <rPh sb="5" eb="7">
      <t>イケシタ</t>
    </rPh>
    <phoneticPr fontId="3"/>
  </si>
  <si>
    <t>大温室横</t>
    <rPh sb="0" eb="4">
      <t>ダイオンシツヨコ</t>
    </rPh>
    <phoneticPr fontId="3"/>
  </si>
  <si>
    <t>花売店横</t>
    <rPh sb="0" eb="4">
      <t>ハナバイテンヨコ</t>
    </rPh>
    <phoneticPr fontId="3"/>
  </si>
  <si>
    <t>（注１）除草・パンジー花がら古葉取り工ＡおよびＢについて、施工対象はパンジー植栽区とする。このため、大花壇の施工面積は4月：103.3㎡、12月・2月：34.9㎡となる。</t>
    <rPh sb="1" eb="2">
      <t>チュウ</t>
    </rPh>
    <rPh sb="29" eb="31">
      <t>セコウ</t>
    </rPh>
    <rPh sb="31" eb="33">
      <t>タイショウ</t>
    </rPh>
    <rPh sb="38" eb="40">
      <t>ショクサイ</t>
    </rPh>
    <rPh sb="40" eb="41">
      <t>ク</t>
    </rPh>
    <rPh sb="50" eb="53">
      <t>ダイカダン</t>
    </rPh>
    <rPh sb="54" eb="56">
      <t>セコウ</t>
    </rPh>
    <rPh sb="56" eb="58">
      <t>メンセキ</t>
    </rPh>
    <rPh sb="60" eb="61">
      <t>ガツ</t>
    </rPh>
    <rPh sb="71" eb="72">
      <t>ガツ</t>
    </rPh>
    <rPh sb="74" eb="75">
      <t>ガツ</t>
    </rPh>
    <phoneticPr fontId="3"/>
  </si>
  <si>
    <t>（注１）</t>
    <phoneticPr fontId="3"/>
  </si>
  <si>
    <t>（注２）芝生機械除草は花壇の縁石側面も含む。</t>
    <rPh sb="1" eb="2">
      <t>チュウ</t>
    </rPh>
    <rPh sb="4" eb="6">
      <t>シバフ</t>
    </rPh>
    <rPh sb="6" eb="10">
      <t>キカイジョソウ</t>
    </rPh>
    <rPh sb="11" eb="13">
      <t>カダン</t>
    </rPh>
    <rPh sb="14" eb="16">
      <t>エンセキ</t>
    </rPh>
    <rPh sb="16" eb="18">
      <t>ソクメン</t>
    </rPh>
    <rPh sb="19" eb="20">
      <t>フク</t>
    </rPh>
    <phoneticPr fontId="3"/>
  </si>
  <si>
    <t>（注４）３月上旬の植付工は大花壇の指定した範囲81.1㎡において施工。施工位置図及び植付図面を参照。</t>
    <rPh sb="1" eb="2">
      <t>チュウ</t>
    </rPh>
    <rPh sb="5" eb="6">
      <t>ガツ</t>
    </rPh>
    <rPh sb="6" eb="8">
      <t>ジョウジュン</t>
    </rPh>
    <rPh sb="9" eb="11">
      <t>ウエツケ</t>
    </rPh>
    <rPh sb="11" eb="12">
      <t>コウ</t>
    </rPh>
    <rPh sb="13" eb="16">
      <t>ダイカダン</t>
    </rPh>
    <rPh sb="17" eb="19">
      <t>シテイ</t>
    </rPh>
    <rPh sb="21" eb="23">
      <t>ハンイ</t>
    </rPh>
    <rPh sb="32" eb="34">
      <t>セコウ</t>
    </rPh>
    <rPh sb="35" eb="37">
      <t>セコウ</t>
    </rPh>
    <rPh sb="37" eb="39">
      <t>イチ</t>
    </rPh>
    <rPh sb="39" eb="40">
      <t>ズ</t>
    </rPh>
    <rPh sb="40" eb="41">
      <t>オヨ</t>
    </rPh>
    <rPh sb="42" eb="44">
      <t>ウエツケ</t>
    </rPh>
    <rPh sb="44" eb="46">
      <t>ズメン</t>
    </rPh>
    <rPh sb="47" eb="49">
      <t>サンショウ</t>
    </rPh>
    <phoneticPr fontId="3"/>
  </si>
  <si>
    <t>（注２）</t>
  </si>
  <si>
    <t>（注３）11月中旬の大花壇植え替え工は、植え替え総面積（135.3 ㎡）のうち34.9 ㎡が25株/㎡、100.4 ㎡が16株/㎡の植栽間隔となる。</t>
    <rPh sb="1" eb="2">
      <t>チュウ</t>
    </rPh>
    <rPh sb="6" eb="7">
      <t>ガツ</t>
    </rPh>
    <rPh sb="7" eb="9">
      <t>チュウジュン</t>
    </rPh>
    <rPh sb="10" eb="13">
      <t>ダイカダン</t>
    </rPh>
    <rPh sb="13" eb="14">
      <t>ウ</t>
    </rPh>
    <rPh sb="15" eb="16">
      <t>カ</t>
    </rPh>
    <rPh sb="17" eb="18">
      <t>コウ</t>
    </rPh>
    <rPh sb="20" eb="21">
      <t>ウ</t>
    </rPh>
    <rPh sb="22" eb="23">
      <t>カ</t>
    </rPh>
    <rPh sb="24" eb="27">
      <t>ソウメンセキ</t>
    </rPh>
    <rPh sb="48" eb="49">
      <t>カブ</t>
    </rPh>
    <rPh sb="62" eb="63">
      <t>カブ</t>
    </rPh>
    <rPh sb="66" eb="70">
      <t>ショクサイカンカク</t>
    </rPh>
    <phoneticPr fontId="3"/>
  </si>
  <si>
    <t>（１）大花壇</t>
    <rPh sb="3" eb="4">
      <t>ダイ</t>
    </rPh>
    <rPh sb="4" eb="6">
      <t>カダン</t>
    </rPh>
    <phoneticPr fontId="4"/>
  </si>
  <si>
    <t>（２）花売店横花壇</t>
    <rPh sb="3" eb="4">
      <t>ハナ</t>
    </rPh>
    <rPh sb="4" eb="6">
      <t>バイテン</t>
    </rPh>
    <rPh sb="6" eb="7">
      <t>ヨコ</t>
    </rPh>
    <rPh sb="7" eb="9">
      <t>カダン</t>
    </rPh>
    <phoneticPr fontId="4"/>
  </si>
  <si>
    <t>（３）小花壇</t>
    <rPh sb="3" eb="4">
      <t>ショウ</t>
    </rPh>
    <rPh sb="4" eb="6">
      <t>カダン</t>
    </rPh>
    <phoneticPr fontId="4"/>
  </si>
  <si>
    <t>（４）カスケード前</t>
    <rPh sb="8" eb="9">
      <t>マエ</t>
    </rPh>
    <phoneticPr fontId="4"/>
  </si>
  <si>
    <t>（５）カスケード池下</t>
    <rPh sb="8" eb="10">
      <t>イケシタ</t>
    </rPh>
    <phoneticPr fontId="4"/>
  </si>
  <si>
    <t>（６）大温室横</t>
    <rPh sb="3" eb="6">
      <t>ダイオンシツ</t>
    </rPh>
    <rPh sb="6" eb="7">
      <t>ヨコ</t>
    </rPh>
    <phoneticPr fontId="3"/>
  </si>
  <si>
    <t>（７）イベント広場北</t>
    <rPh sb="7" eb="9">
      <t>ヒロバ</t>
    </rPh>
    <rPh sb="9" eb="10">
      <t>キタ</t>
    </rPh>
    <phoneticPr fontId="4"/>
  </si>
  <si>
    <t>（８）レストラン前</t>
    <rPh sb="8" eb="9">
      <t>マエ</t>
    </rPh>
    <phoneticPr fontId="4"/>
  </si>
  <si>
    <t>（９）うらら池横花壇</t>
    <rPh sb="8" eb="10">
      <t>カダン</t>
    </rPh>
    <phoneticPr fontId="4"/>
  </si>
  <si>
    <t>（１２）ログハウス横</t>
    <rPh sb="9" eb="10">
      <t>ヨコ</t>
    </rPh>
    <phoneticPr fontId="3"/>
  </si>
  <si>
    <t>（１０）レストラン横</t>
    <rPh sb="9" eb="10">
      <t>ヨコ</t>
    </rPh>
    <phoneticPr fontId="4"/>
  </si>
  <si>
    <t>（１３）カスケード　</t>
    <phoneticPr fontId="4"/>
  </si>
  <si>
    <t>（１４）ゲート前階段　</t>
    <rPh sb="7" eb="8">
      <t>マエ</t>
    </rPh>
    <rPh sb="8" eb="10">
      <t>カイダン</t>
    </rPh>
    <phoneticPr fontId="4"/>
  </si>
  <si>
    <t>オーソサイド水和剤80</t>
    <rPh sb="6" eb="9">
      <t>スイワザイ</t>
    </rPh>
    <phoneticPr fontId="3"/>
  </si>
  <si>
    <t>＊：3</t>
    <phoneticPr fontId="3"/>
  </si>
  <si>
    <t>（１１）展望塔横</t>
    <rPh sb="4" eb="6">
      <t>テンボウ</t>
    </rPh>
    <rPh sb="6" eb="7">
      <t>トウ</t>
    </rPh>
    <rPh sb="7" eb="8">
      <t>ヨコ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</si>
</sst>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_ "/>
    <numFmt numFmtId="177" formatCode="0.0_);[Red]\(0.0\)"/>
    <numFmt numFmtId="178" formatCode="0.00_);[Red]\(0.00\)"/>
    <numFmt numFmtId="179" formatCode="0.0_ "/>
    <numFmt numFmtId="180" formatCode="0_);[Red]\(0\)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" fillId="0" borderId="0"/>
  </cellStyleXfs>
  <cellXfs count="223">
    <xf numFmtId="0" fontId="0" fillId="0" borderId="0" xfId="0">
      <alignment vertical="center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vertical="center"/>
    </xf>
    <xf numFmtId="0" fontId="1" fillId="0" borderId="5" xfId="1" applyBorder="1" applyAlignment="1">
      <alignment horizontal="center" vertical="center"/>
    </xf>
    <xf numFmtId="0" fontId="1" fillId="0" borderId="0" xfId="1" applyAlignment="1">
      <alignment horizontal="center"/>
    </xf>
    <xf numFmtId="0" fontId="1" fillId="0" borderId="2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0" xfId="1"/>
    <xf numFmtId="0" fontId="12" fillId="0" borderId="11" xfId="1" applyFont="1" applyBorder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43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2" fillId="0" borderId="31" xfId="1" applyFont="1" applyBorder="1" applyAlignment="1">
      <alignment vertical="center"/>
    </xf>
    <xf numFmtId="0" fontId="16" fillId="0" borderId="0" xfId="1" applyFont="1"/>
    <xf numFmtId="0" fontId="13" fillId="0" borderId="0" xfId="1" applyFont="1"/>
    <xf numFmtId="0" fontId="2" fillId="0" borderId="0" xfId="1" applyFont="1" applyAlignment="1">
      <alignment vertical="center"/>
    </xf>
    <xf numFmtId="0" fontId="1" fillId="0" borderId="34" xfId="1" applyBorder="1"/>
    <xf numFmtId="179" fontId="1" fillId="0" borderId="0" xfId="1" applyNumberFormat="1"/>
    <xf numFmtId="0" fontId="1" fillId="0" borderId="35" xfId="1" applyBorder="1" applyAlignment="1">
      <alignment horizontal="left" vertical="center" shrinkToFit="1"/>
    </xf>
    <xf numFmtId="0" fontId="1" fillId="0" borderId="35" xfId="1" applyBorder="1" applyAlignment="1">
      <alignment horizontal="distributed" vertical="center"/>
    </xf>
    <xf numFmtId="176" fontId="1" fillId="0" borderId="0" xfId="1" applyNumberFormat="1"/>
    <xf numFmtId="0" fontId="1" fillId="0" borderId="35" xfId="1" applyBorder="1" applyAlignment="1">
      <alignment horizontal="left" vertical="center"/>
    </xf>
    <xf numFmtId="0" fontId="5" fillId="0" borderId="35" xfId="1" applyFont="1" applyBorder="1" applyAlignment="1">
      <alignment horizontal="left" vertical="center"/>
    </xf>
    <xf numFmtId="0" fontId="1" fillId="0" borderId="35" xfId="1" applyBorder="1"/>
    <xf numFmtId="0" fontId="1" fillId="0" borderId="3" xfId="1" applyBorder="1" applyAlignment="1">
      <alignment horizontal="center"/>
    </xf>
    <xf numFmtId="0" fontId="1" fillId="0" borderId="31" xfId="1" applyBorder="1" applyAlignment="1">
      <alignment horizontal="center"/>
    </xf>
    <xf numFmtId="0" fontId="1" fillId="0" borderId="45" xfId="1" applyBorder="1" applyAlignment="1">
      <alignment horizontal="center"/>
    </xf>
    <xf numFmtId="0" fontId="1" fillId="0" borderId="12" xfId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1" fillId="0" borderId="34" xfId="1" applyBorder="1" applyAlignment="1">
      <alignment vertical="center"/>
    </xf>
    <xf numFmtId="0" fontId="11" fillId="0" borderId="35" xfId="1" applyFont="1" applyBorder="1" applyAlignment="1">
      <alignment horizontal="left" vertical="center" wrapText="1"/>
    </xf>
    <xf numFmtId="0" fontId="1" fillId="0" borderId="0" xfId="1" applyAlignment="1">
      <alignment horizontal="left" vertical="center" shrinkToFit="1"/>
    </xf>
    <xf numFmtId="0" fontId="1" fillId="0" borderId="30" xfId="1" applyBorder="1"/>
    <xf numFmtId="0" fontId="1" fillId="0" borderId="31" xfId="1" applyBorder="1"/>
    <xf numFmtId="0" fontId="11" fillId="0" borderId="32" xfId="1" applyFont="1" applyBorder="1" applyAlignment="1">
      <alignment horizontal="left" vertical="center" wrapText="1"/>
    </xf>
    <xf numFmtId="0" fontId="1" fillId="0" borderId="4" xfId="1" applyBorder="1" applyAlignment="1">
      <alignment horizontal="center" vertical="center"/>
    </xf>
    <xf numFmtId="176" fontId="1" fillId="0" borderId="21" xfId="1" applyNumberFormat="1" applyBorder="1" applyAlignment="1">
      <alignment horizontal="center" shrinkToFit="1"/>
    </xf>
    <xf numFmtId="176" fontId="1" fillId="0" borderId="20" xfId="1" applyNumberFormat="1" applyBorder="1" applyAlignment="1">
      <alignment vertical="center"/>
    </xf>
    <xf numFmtId="177" fontId="1" fillId="0" borderId="21" xfId="1" applyNumberFormat="1" applyBorder="1" applyAlignment="1">
      <alignment horizontal="center" shrinkToFit="1"/>
    </xf>
    <xf numFmtId="176" fontId="1" fillId="0" borderId="34" xfId="1" applyNumberFormat="1" applyBorder="1" applyAlignment="1">
      <alignment vertical="center"/>
    </xf>
    <xf numFmtId="176" fontId="1" fillId="0" borderId="0" xfId="1" applyNumberFormat="1" applyAlignment="1">
      <alignment vertical="center"/>
    </xf>
    <xf numFmtId="177" fontId="1" fillId="0" borderId="0" xfId="1" applyNumberFormat="1" applyAlignment="1">
      <alignment horizontal="center"/>
    </xf>
    <xf numFmtId="177" fontId="1" fillId="0" borderId="20" xfId="1" applyNumberFormat="1" applyBorder="1" applyAlignment="1">
      <alignment vertic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6" xfId="1" applyBorder="1" applyAlignment="1">
      <alignment horizontal="left"/>
    </xf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29" xfId="1" applyBorder="1" applyAlignment="1">
      <alignment horizontal="left"/>
    </xf>
    <xf numFmtId="0" fontId="13" fillId="0" borderId="0" xfId="1" applyFont="1" applyAlignment="1">
      <alignment horizontal="center"/>
    </xf>
    <xf numFmtId="0" fontId="1" fillId="0" borderId="35" xfId="1" applyBorder="1" applyAlignment="1">
      <alignment horizontal="center"/>
    </xf>
    <xf numFmtId="0" fontId="1" fillId="0" borderId="34" xfId="1" applyBorder="1" applyAlignment="1">
      <alignment horizontal="center"/>
    </xf>
    <xf numFmtId="0" fontId="1" fillId="0" borderId="35" xfId="1" applyBorder="1" applyAlignment="1">
      <alignment horizontal="left"/>
    </xf>
    <xf numFmtId="0" fontId="1" fillId="0" borderId="12" xfId="1" applyBorder="1" applyAlignment="1">
      <alignment horizontal="center"/>
    </xf>
    <xf numFmtId="0" fontId="1" fillId="0" borderId="37" xfId="1" applyBorder="1" applyAlignment="1">
      <alignment horizontal="center"/>
    </xf>
    <xf numFmtId="0" fontId="1" fillId="0" borderId="38" xfId="1" applyBorder="1" applyAlignment="1">
      <alignment horizontal="center"/>
    </xf>
    <xf numFmtId="0" fontId="1" fillId="0" borderId="36" xfId="1" applyBorder="1" applyAlignment="1">
      <alignment horizontal="center"/>
    </xf>
    <xf numFmtId="0" fontId="1" fillId="0" borderId="38" xfId="1" applyBorder="1" applyAlignment="1">
      <alignment horizontal="left"/>
    </xf>
    <xf numFmtId="0" fontId="1" fillId="0" borderId="32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0" borderId="32" xfId="1" applyBorder="1" applyAlignment="1">
      <alignment horizontal="left"/>
    </xf>
    <xf numFmtId="0" fontId="18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39" xfId="0" applyBorder="1">
      <alignment vertical="center"/>
    </xf>
    <xf numFmtId="0" fontId="0" fillId="0" borderId="42" xfId="0" applyBorder="1">
      <alignment vertical="center"/>
    </xf>
    <xf numFmtId="178" fontId="0" fillId="0" borderId="42" xfId="0" applyNumberFormat="1" applyBorder="1">
      <alignment vertical="center"/>
    </xf>
    <xf numFmtId="0" fontId="0" fillId="0" borderId="5" xfId="0" applyBorder="1">
      <alignment vertical="center"/>
    </xf>
    <xf numFmtId="177" fontId="0" fillId="0" borderId="5" xfId="0" applyNumberFormat="1" applyBorder="1">
      <alignment vertical="center"/>
    </xf>
    <xf numFmtId="0" fontId="0" fillId="0" borderId="20" xfId="0" applyBorder="1">
      <alignment vertical="center"/>
    </xf>
    <xf numFmtId="177" fontId="0" fillId="0" borderId="20" xfId="0" applyNumberFormat="1" applyBorder="1">
      <alignment vertical="center"/>
    </xf>
    <xf numFmtId="177" fontId="0" fillId="0" borderId="0" xfId="0" applyNumberFormat="1">
      <alignment vertical="center"/>
    </xf>
    <xf numFmtId="177" fontId="11" fillId="0" borderId="21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177" fontId="11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20" xfId="0" applyFont="1" applyBorder="1">
      <alignment vertical="center"/>
    </xf>
    <xf numFmtId="0" fontId="11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5" fillId="0" borderId="0" xfId="0" applyFont="1">
      <alignment vertical="center"/>
    </xf>
    <xf numFmtId="0" fontId="11" fillId="0" borderId="21" xfId="0" applyFont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0" fillId="0" borderId="23" xfId="0" applyBorder="1">
      <alignment vertical="center"/>
    </xf>
    <xf numFmtId="0" fontId="0" fillId="0" borderId="22" xfId="0" applyBorder="1">
      <alignment vertical="center"/>
    </xf>
    <xf numFmtId="0" fontId="0" fillId="0" borderId="21" xfId="0" applyBorder="1">
      <alignment vertical="center"/>
    </xf>
    <xf numFmtId="177" fontId="0" fillId="0" borderId="0" xfId="0" applyNumberFormat="1" applyAlignment="1">
      <alignment horizontal="right" vertical="center"/>
    </xf>
    <xf numFmtId="178" fontId="0" fillId="0" borderId="0" xfId="0" applyNumberFormat="1">
      <alignment vertical="center"/>
    </xf>
    <xf numFmtId="178" fontId="0" fillId="0" borderId="5" xfId="0" applyNumberFormat="1" applyBorder="1">
      <alignment vertical="center"/>
    </xf>
    <xf numFmtId="178" fontId="0" fillId="0" borderId="23" xfId="0" applyNumberFormat="1" applyBorder="1">
      <alignment vertical="center"/>
    </xf>
    <xf numFmtId="178" fontId="0" fillId="0" borderId="20" xfId="0" applyNumberFormat="1" applyBorder="1">
      <alignment vertical="center"/>
    </xf>
    <xf numFmtId="178" fontId="0" fillId="0" borderId="0" xfId="0" applyNumberFormat="1" applyAlignment="1">
      <alignment horizontal="center" vertical="center"/>
    </xf>
    <xf numFmtId="178" fontId="0" fillId="0" borderId="41" xfId="0" applyNumberFormat="1" applyBorder="1">
      <alignment vertical="center"/>
    </xf>
    <xf numFmtId="178" fontId="0" fillId="0" borderId="30" xfId="0" applyNumberFormat="1" applyBorder="1">
      <alignment vertical="center"/>
    </xf>
    <xf numFmtId="178" fontId="0" fillId="0" borderId="21" xfId="0" applyNumberFormat="1" applyBorder="1">
      <alignment vertical="center"/>
    </xf>
    <xf numFmtId="180" fontId="0" fillId="0" borderId="20" xfId="0" applyNumberFormat="1" applyBorder="1">
      <alignment vertical="center"/>
    </xf>
    <xf numFmtId="180" fontId="0" fillId="0" borderId="32" xfId="0" applyNumberFormat="1" applyBorder="1" applyAlignment="1">
      <alignment horizontal="right" vertical="center"/>
    </xf>
    <xf numFmtId="0" fontId="1" fillId="0" borderId="0" xfId="1" applyAlignment="1">
      <alignment wrapText="1"/>
    </xf>
    <xf numFmtId="0" fontId="1" fillId="0" borderId="46" xfId="1" applyBorder="1" applyAlignment="1">
      <alignment horizontal="center" vertical="center"/>
    </xf>
    <xf numFmtId="0" fontId="1" fillId="0" borderId="34" xfId="1" applyBorder="1" applyAlignment="1">
      <alignment horizontal="center" vertical="center"/>
    </xf>
    <xf numFmtId="0" fontId="1" fillId="0" borderId="47" xfId="1" applyBorder="1" applyAlignment="1">
      <alignment horizontal="center" vertical="center"/>
    </xf>
    <xf numFmtId="0" fontId="1" fillId="0" borderId="2" xfId="1" applyBorder="1" applyAlignment="1">
      <alignment horizontal="center" vertical="center" shrinkToFit="1"/>
    </xf>
    <xf numFmtId="0" fontId="4" fillId="0" borderId="11" xfId="1" applyFont="1" applyBorder="1" applyAlignment="1">
      <alignment horizontal="center" vertical="center"/>
    </xf>
    <xf numFmtId="177" fontId="1" fillId="0" borderId="0" xfId="1" applyNumberFormat="1"/>
    <xf numFmtId="0" fontId="1" fillId="0" borderId="14" xfId="1" applyBorder="1" applyAlignment="1">
      <alignment horizontal="center"/>
    </xf>
    <xf numFmtId="0" fontId="5" fillId="0" borderId="4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44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35" xfId="1" applyFont="1" applyBorder="1" applyAlignment="1">
      <alignment horizontal="distributed" vertical="center"/>
    </xf>
    <xf numFmtId="176" fontId="1" fillId="0" borderId="7" xfId="1" applyNumberFormat="1" applyBorder="1" applyAlignment="1">
      <alignment horizontal="center" shrinkToFit="1"/>
    </xf>
    <xf numFmtId="177" fontId="1" fillId="0" borderId="7" xfId="1" applyNumberFormat="1" applyBorder="1" applyAlignment="1">
      <alignment horizontal="center" shrinkToFit="1"/>
    </xf>
    <xf numFmtId="176" fontId="1" fillId="0" borderId="22" xfId="1" applyNumberFormat="1" applyBorder="1" applyAlignment="1">
      <alignment horizontal="center" shrinkToFit="1"/>
    </xf>
    <xf numFmtId="177" fontId="1" fillId="0" borderId="22" xfId="1" applyNumberFormat="1" applyBorder="1" applyAlignment="1">
      <alignment horizontal="center" shrinkToFit="1"/>
    </xf>
    <xf numFmtId="179" fontId="1" fillId="0" borderId="0" xfId="1" applyNumberFormat="1" applyAlignment="1">
      <alignment horizontal="center" shrinkToFit="1"/>
    </xf>
    <xf numFmtId="0" fontId="0" fillId="0" borderId="48" xfId="0" applyBorder="1">
      <alignment vertical="center"/>
    </xf>
    <xf numFmtId="177" fontId="11" fillId="0" borderId="30" xfId="0" applyNumberFormat="1" applyFont="1" applyBorder="1" applyAlignment="1">
      <alignment horizontal="right" vertical="center"/>
    </xf>
    <xf numFmtId="178" fontId="0" fillId="0" borderId="31" xfId="0" applyNumberFormat="1" applyBorder="1">
      <alignment vertical="center"/>
    </xf>
    <xf numFmtId="0" fontId="0" fillId="0" borderId="49" xfId="0" applyBorder="1">
      <alignment vertical="center"/>
    </xf>
    <xf numFmtId="177" fontId="0" fillId="0" borderId="49" xfId="0" applyNumberFormat="1" applyBorder="1">
      <alignment vertical="center"/>
    </xf>
    <xf numFmtId="178" fontId="0" fillId="0" borderId="49" xfId="0" applyNumberFormat="1" applyBorder="1">
      <alignment vertical="center"/>
    </xf>
    <xf numFmtId="178" fontId="0" fillId="0" borderId="50" xfId="0" applyNumberFormat="1" applyBorder="1">
      <alignment vertical="center"/>
    </xf>
    <xf numFmtId="180" fontId="0" fillId="0" borderId="0" xfId="0" applyNumberFormat="1">
      <alignment vertical="center"/>
    </xf>
    <xf numFmtId="180" fontId="0" fillId="0" borderId="40" xfId="0" applyNumberFormat="1" applyBorder="1">
      <alignment vertical="center"/>
    </xf>
    <xf numFmtId="180" fontId="0" fillId="0" borderId="5" xfId="0" applyNumberFormat="1" applyBorder="1">
      <alignment vertical="center"/>
    </xf>
    <xf numFmtId="180" fontId="0" fillId="0" borderId="49" xfId="0" applyNumberFormat="1" applyBorder="1">
      <alignment vertical="center"/>
    </xf>
    <xf numFmtId="180" fontId="0" fillId="0" borderId="32" xfId="0" applyNumberFormat="1" applyBorder="1">
      <alignment vertical="center"/>
    </xf>
    <xf numFmtId="180" fontId="0" fillId="0" borderId="22" xfId="0" applyNumberFormat="1" applyBorder="1">
      <alignment vertical="center"/>
    </xf>
    <xf numFmtId="177" fontId="0" fillId="0" borderId="30" xfId="0" applyNumberFormat="1" applyBorder="1">
      <alignment vertical="center"/>
    </xf>
    <xf numFmtId="0" fontId="1" fillId="0" borderId="31" xfId="1" applyBorder="1" applyAlignment="1">
      <alignment horizontal="left"/>
    </xf>
    <xf numFmtId="0" fontId="1" fillId="0" borderId="24" xfId="1" applyBorder="1"/>
    <xf numFmtId="0" fontId="1" fillId="0" borderId="27" xfId="1" applyBorder="1"/>
    <xf numFmtId="0" fontId="1" fillId="0" borderId="36" xfId="1" applyBorder="1"/>
    <xf numFmtId="0" fontId="1" fillId="0" borderId="24" xfId="1" applyBorder="1" applyAlignment="1">
      <alignment horizontal="left"/>
    </xf>
    <xf numFmtId="180" fontId="0" fillId="0" borderId="20" xfId="0" applyNumberFormat="1" applyBorder="1" applyAlignment="1">
      <alignment horizontal="right" vertical="center"/>
    </xf>
    <xf numFmtId="0" fontId="1" fillId="0" borderId="2" xfId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0" xfId="0" applyFont="1">
      <alignment vertical="center"/>
    </xf>
    <xf numFmtId="0" fontId="14" fillId="0" borderId="35" xfId="0" applyFont="1" applyBorder="1">
      <alignment vertical="center"/>
    </xf>
    <xf numFmtId="0" fontId="14" fillId="0" borderId="30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32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177" fontId="1" fillId="0" borderId="20" xfId="1" applyNumberFormat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20" xfId="1" applyBorder="1" applyAlignment="1">
      <alignment horizontal="left" vertical="center"/>
    </xf>
    <xf numFmtId="0" fontId="1" fillId="0" borderId="31" xfId="1" applyBorder="1" applyAlignment="1">
      <alignment horizontal="left"/>
    </xf>
    <xf numFmtId="176" fontId="1" fillId="0" borderId="20" xfId="1" applyNumberFormat="1" applyBorder="1" applyAlignment="1">
      <alignment horizontal="center"/>
    </xf>
    <xf numFmtId="0" fontId="5" fillId="0" borderId="20" xfId="1" applyFont="1" applyBorder="1" applyAlignment="1">
      <alignment horizontal="left" vertical="center"/>
    </xf>
    <xf numFmtId="0" fontId="13" fillId="0" borderId="2" xfId="1" applyFont="1" applyBorder="1" applyAlignment="1">
      <alignment horizontal="left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" fillId="0" borderId="20" xfId="1" applyBorder="1" applyAlignment="1">
      <alignment horizontal="right" vertical="center"/>
    </xf>
    <xf numFmtId="0" fontId="1" fillId="0" borderId="20" xfId="1" applyBorder="1" applyAlignment="1">
      <alignment horizontal="left"/>
    </xf>
    <xf numFmtId="0" fontId="1" fillId="0" borderId="21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1" xfId="1" applyBorder="1" applyAlignment="1">
      <alignment horizontal="right"/>
    </xf>
    <xf numFmtId="0" fontId="1" fillId="0" borderId="23" xfId="1" applyBorder="1" applyAlignment="1">
      <alignment horizontal="right"/>
    </xf>
    <xf numFmtId="0" fontId="1" fillId="0" borderId="22" xfId="1" applyBorder="1" applyAlignment="1">
      <alignment horizontal="right"/>
    </xf>
    <xf numFmtId="0" fontId="1" fillId="0" borderId="21" xfId="1" applyBorder="1" applyAlignment="1">
      <alignment horizontal="left"/>
    </xf>
    <xf numFmtId="0" fontId="1" fillId="0" borderId="23" xfId="1" applyBorder="1" applyAlignment="1">
      <alignment horizontal="left"/>
    </xf>
    <xf numFmtId="0" fontId="1" fillId="0" borderId="22" xfId="1" applyBorder="1" applyAlignment="1">
      <alignment horizontal="left"/>
    </xf>
    <xf numFmtId="0" fontId="9" fillId="0" borderId="20" xfId="0" applyFont="1" applyBorder="1" applyAlignment="1">
      <alignment horizontal="center" vertical="center"/>
    </xf>
    <xf numFmtId="177" fontId="0" fillId="0" borderId="21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8" fontId="0" fillId="0" borderId="3" xfId="0" applyNumberForma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11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/>
    </xf>
  </cellXfs>
  <cellStyles count="5">
    <cellStyle name="桁区切り 2" xfId="2" xr:uid="{00000000-0005-0000-0000-000000000000}"/>
    <cellStyle name="桁区切り 3" xfId="3" xr:uid="{00000000-0005-0000-0000-000001000000}"/>
    <cellStyle name="標準" xfId="0" builtinId="0"/>
    <cellStyle name="標準 2" xfId="1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302559</xdr:colOff>
      <xdr:row>2</xdr:row>
      <xdr:rowOff>145677</xdr:rowOff>
    </xdr:from>
    <xdr:to>
      <xdr:col>38</xdr:col>
      <xdr:colOff>246531</xdr:colOff>
      <xdr:row>4</xdr:row>
      <xdr:rowOff>89647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00BD8D3-658E-4970-A57C-DEF015E612EF}"/>
            </a:ext>
          </a:extLst>
        </xdr:cNvPr>
        <xdr:cNvSpPr txBox="1"/>
      </xdr:nvSpPr>
      <xdr:spPr>
        <a:xfrm>
          <a:off x="14370984" y="583827"/>
          <a:ext cx="648822" cy="2868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（注４）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36</xdr:col>
      <xdr:colOff>258536</xdr:colOff>
      <xdr:row>68</xdr:row>
      <xdr:rowOff>0</xdr:rowOff>
    </xdr:from>
    <xdr:to>
      <xdr:col>38</xdr:col>
      <xdr:colOff>202508</xdr:colOff>
      <xdr:row>69</xdr:row>
      <xdr:rowOff>120863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74A7E104-9F94-49CC-A310-96ECA8476DF2}"/>
            </a:ext>
          </a:extLst>
        </xdr:cNvPr>
        <xdr:cNvSpPr txBox="1"/>
      </xdr:nvSpPr>
      <xdr:spPr>
        <a:xfrm>
          <a:off x="14382750" y="12151179"/>
          <a:ext cx="651544" cy="297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（注３）</a:t>
          </a:r>
          <a:endParaRPr kumimoji="1" lang="en-US" altLang="ja-JP" sz="900"/>
        </a:p>
        <a:p>
          <a:endParaRPr kumimoji="1" lang="ja-JP" altLang="en-US" sz="900"/>
        </a:p>
      </xdr:txBody>
    </xdr:sp>
    <xdr:clientData/>
  </xdr:twoCellAnchor>
  <xdr:twoCellAnchor>
    <xdr:from>
      <xdr:col>25</xdr:col>
      <xdr:colOff>272143</xdr:colOff>
      <xdr:row>2</xdr:row>
      <xdr:rowOff>163286</xdr:rowOff>
    </xdr:from>
    <xdr:to>
      <xdr:col>27</xdr:col>
      <xdr:colOff>216115</xdr:colOff>
      <xdr:row>4</xdr:row>
      <xdr:rowOff>107256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F5F511E-4E8D-4391-B11B-D5C0E3762B96}"/>
            </a:ext>
          </a:extLst>
        </xdr:cNvPr>
        <xdr:cNvSpPr txBox="1"/>
      </xdr:nvSpPr>
      <xdr:spPr>
        <a:xfrm>
          <a:off x="10648043" y="607786"/>
          <a:ext cx="629772" cy="2995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（注３）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</xdr:col>
      <xdr:colOff>304800</xdr:colOff>
      <xdr:row>72</xdr:row>
      <xdr:rowOff>165100</xdr:rowOff>
    </xdr:from>
    <xdr:to>
      <xdr:col>5</xdr:col>
      <xdr:colOff>248772</xdr:colOff>
      <xdr:row>74</xdr:row>
      <xdr:rowOff>109070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8511156-E3C7-4131-B0F5-5490969CF9C3}"/>
            </a:ext>
          </a:extLst>
        </xdr:cNvPr>
        <xdr:cNvSpPr txBox="1"/>
      </xdr:nvSpPr>
      <xdr:spPr>
        <a:xfrm>
          <a:off x="3136900" y="13081000"/>
          <a:ext cx="629772" cy="2995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（注</a:t>
          </a: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）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9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E912-2188-4871-943F-45F67153828D}">
  <sheetPr>
    <tabColor rgb="FF7030A0"/>
    <pageSetUpPr fitToPage="1"/>
  </sheetPr>
  <dimension ref="A1:IX120"/>
  <sheetViews>
    <sheetView tabSelected="1" view="pageLayout" zoomScale="70" zoomScaleNormal="70" zoomScalePageLayoutView="70" workbookViewId="0">
      <selection activeCell="B44" sqref="B44"/>
    </sheetView>
  </sheetViews>
  <sheetFormatPr defaultRowHeight="13.5" x14ac:dyDescent="0.15"/>
  <cols>
    <col min="1" max="1" width="12.875" style="36" customWidth="1"/>
    <col min="2" max="2" width="6.375" style="36" customWidth="1"/>
    <col min="3" max="3" width="21.5" style="36" customWidth="1"/>
    <col min="4" max="39" width="5" style="10" customWidth="1"/>
    <col min="40" max="40" width="17.875" style="36" customWidth="1"/>
    <col min="41" max="41" width="29.375" style="36" customWidth="1"/>
    <col min="42" max="42" width="9.75" style="36" bestFit="1" customWidth="1"/>
    <col min="43" max="43" width="12.25" style="36" customWidth="1"/>
    <col min="44" max="16384" width="9" style="36"/>
  </cols>
  <sheetData>
    <row r="1" spans="1:258" ht="21" x14ac:dyDescent="0.2">
      <c r="A1" s="47" t="s">
        <v>181</v>
      </c>
      <c r="B1" s="48"/>
      <c r="C1" s="49"/>
      <c r="D1" s="46"/>
      <c r="E1" s="46"/>
    </row>
    <row r="2" spans="1:258" x14ac:dyDescent="0.15">
      <c r="A2" s="204" t="s">
        <v>154</v>
      </c>
      <c r="B2" s="205"/>
      <c r="C2" s="206"/>
      <c r="D2" s="11"/>
      <c r="E2" s="1" t="s">
        <v>1</v>
      </c>
      <c r="F2" s="12"/>
      <c r="G2" s="11"/>
      <c r="H2" s="1" t="s">
        <v>2</v>
      </c>
      <c r="I2" s="12"/>
      <c r="J2" s="11"/>
      <c r="K2" s="1" t="s">
        <v>3</v>
      </c>
      <c r="L2" s="12"/>
      <c r="M2" s="11"/>
      <c r="N2" s="1" t="s">
        <v>4</v>
      </c>
      <c r="O2" s="12"/>
      <c r="P2" s="11"/>
      <c r="Q2" s="1" t="s">
        <v>5</v>
      </c>
      <c r="R2" s="12"/>
      <c r="S2" s="11"/>
      <c r="T2" s="1" t="s">
        <v>6</v>
      </c>
      <c r="U2" s="12"/>
      <c r="V2" s="11"/>
      <c r="W2" s="1" t="s">
        <v>7</v>
      </c>
      <c r="X2" s="12"/>
      <c r="Y2" s="11"/>
      <c r="Z2" s="1" t="s">
        <v>8</v>
      </c>
      <c r="AA2" s="12"/>
      <c r="AB2" s="11"/>
      <c r="AC2" s="1" t="s">
        <v>9</v>
      </c>
      <c r="AD2" s="12"/>
      <c r="AE2" s="11"/>
      <c r="AF2" s="1" t="s">
        <v>10</v>
      </c>
      <c r="AG2" s="12"/>
      <c r="AH2" s="11"/>
      <c r="AI2" s="1" t="s">
        <v>11</v>
      </c>
      <c r="AJ2" s="12"/>
      <c r="AK2" s="11"/>
      <c r="AL2" s="1" t="s">
        <v>12</v>
      </c>
      <c r="AM2" s="12"/>
      <c r="AN2" s="2" t="s">
        <v>13</v>
      </c>
    </row>
    <row r="3" spans="1:258" x14ac:dyDescent="0.15">
      <c r="A3" s="207" t="s">
        <v>14</v>
      </c>
      <c r="B3" s="208"/>
      <c r="C3" s="209"/>
      <c r="D3" s="3" t="s">
        <v>15</v>
      </c>
      <c r="E3" s="4" t="s">
        <v>16</v>
      </c>
      <c r="F3" s="5" t="s">
        <v>17</v>
      </c>
      <c r="G3" s="3" t="s">
        <v>15</v>
      </c>
      <c r="H3" s="4" t="s">
        <v>16</v>
      </c>
      <c r="I3" s="5" t="s">
        <v>17</v>
      </c>
      <c r="J3" s="3" t="s">
        <v>15</v>
      </c>
      <c r="K3" s="4" t="s">
        <v>16</v>
      </c>
      <c r="L3" s="5" t="s">
        <v>17</v>
      </c>
      <c r="M3" s="3" t="s">
        <v>15</v>
      </c>
      <c r="N3" s="4" t="s">
        <v>16</v>
      </c>
      <c r="O3" s="5" t="s">
        <v>17</v>
      </c>
      <c r="P3" s="3" t="s">
        <v>15</v>
      </c>
      <c r="Q3" s="4" t="s">
        <v>16</v>
      </c>
      <c r="R3" s="5" t="s">
        <v>17</v>
      </c>
      <c r="S3" s="3" t="s">
        <v>15</v>
      </c>
      <c r="T3" s="4" t="s">
        <v>16</v>
      </c>
      <c r="U3" s="5" t="s">
        <v>17</v>
      </c>
      <c r="V3" s="3" t="s">
        <v>15</v>
      </c>
      <c r="W3" s="4" t="s">
        <v>16</v>
      </c>
      <c r="X3" s="5" t="s">
        <v>17</v>
      </c>
      <c r="Y3" s="3" t="s">
        <v>15</v>
      </c>
      <c r="Z3" s="4" t="s">
        <v>16</v>
      </c>
      <c r="AA3" s="5" t="s">
        <v>17</v>
      </c>
      <c r="AB3" s="3" t="s">
        <v>15</v>
      </c>
      <c r="AC3" s="4" t="s">
        <v>16</v>
      </c>
      <c r="AD3" s="5" t="s">
        <v>17</v>
      </c>
      <c r="AE3" s="3" t="s">
        <v>15</v>
      </c>
      <c r="AF3" s="4" t="s">
        <v>16</v>
      </c>
      <c r="AG3" s="5" t="s">
        <v>17</v>
      </c>
      <c r="AH3" s="3" t="s">
        <v>15</v>
      </c>
      <c r="AI3" s="4" t="s">
        <v>16</v>
      </c>
      <c r="AJ3" s="5" t="s">
        <v>17</v>
      </c>
      <c r="AK3" s="3" t="s">
        <v>15</v>
      </c>
      <c r="AL3" s="4" t="s">
        <v>16</v>
      </c>
      <c r="AM3" s="5" t="s">
        <v>17</v>
      </c>
      <c r="AN3" s="6" t="s">
        <v>18</v>
      </c>
    </row>
    <row r="4" spans="1:258" x14ac:dyDescent="0.15">
      <c r="A4" s="196" t="s">
        <v>214</v>
      </c>
      <c r="B4" s="197"/>
      <c r="C4" s="198"/>
      <c r="D4" s="39"/>
      <c r="E4" s="14"/>
      <c r="F4" s="15"/>
      <c r="G4" s="13"/>
      <c r="H4" s="14" t="s">
        <v>19</v>
      </c>
      <c r="I4" s="15"/>
      <c r="J4" s="13"/>
      <c r="K4" s="14"/>
      <c r="L4" s="15"/>
      <c r="M4" s="14" t="s">
        <v>19</v>
      </c>
      <c r="N4" s="14"/>
      <c r="O4" s="15"/>
      <c r="P4" s="13"/>
      <c r="Q4" s="14"/>
      <c r="R4" s="15"/>
      <c r="S4" s="13"/>
      <c r="U4" s="14" t="s">
        <v>19</v>
      </c>
      <c r="V4" s="13"/>
      <c r="W4" s="14"/>
      <c r="X4" s="15"/>
      <c r="Y4" s="14"/>
      <c r="Z4" s="10" t="s">
        <v>19</v>
      </c>
      <c r="AA4" s="15"/>
      <c r="AB4" s="13"/>
      <c r="AC4" s="14"/>
      <c r="AD4" s="15"/>
      <c r="AE4" s="13"/>
      <c r="AF4" s="14"/>
      <c r="AG4" s="15"/>
      <c r="AH4" s="13"/>
      <c r="AI4" s="14"/>
      <c r="AJ4" s="15"/>
      <c r="AK4" s="13" t="s">
        <v>31</v>
      </c>
      <c r="AL4" s="14"/>
      <c r="AM4" s="15"/>
      <c r="AN4" s="7">
        <v>5</v>
      </c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</row>
    <row r="5" spans="1:258" x14ac:dyDescent="0.15">
      <c r="A5" s="50" t="s">
        <v>143</v>
      </c>
      <c r="B5" s="51">
        <v>135.30000000000001</v>
      </c>
      <c r="C5" s="52" t="s">
        <v>145</v>
      </c>
      <c r="D5" s="40"/>
      <c r="F5" s="18" t="s">
        <v>142</v>
      </c>
      <c r="G5" s="16"/>
      <c r="H5" s="17"/>
      <c r="I5" s="17"/>
      <c r="J5" s="16"/>
      <c r="K5" s="17"/>
      <c r="L5" s="18" t="s">
        <v>43</v>
      </c>
      <c r="M5" s="16"/>
      <c r="N5" s="17"/>
      <c r="O5" s="18"/>
      <c r="P5" s="16"/>
      <c r="Q5" s="17" t="s">
        <v>43</v>
      </c>
      <c r="R5" s="35"/>
      <c r="S5" s="16"/>
      <c r="T5" s="17"/>
      <c r="U5" s="18"/>
      <c r="V5" s="16" t="s">
        <v>43</v>
      </c>
      <c r="W5" s="17"/>
      <c r="X5" s="18"/>
      <c r="Y5" s="16"/>
      <c r="Z5" s="17"/>
      <c r="AA5" s="18"/>
      <c r="AB5" s="16" t="s">
        <v>141</v>
      </c>
      <c r="AC5" s="17"/>
      <c r="AD5" s="18"/>
      <c r="AE5" s="16"/>
      <c r="AF5" s="17"/>
      <c r="AG5" s="18"/>
      <c r="AH5" s="16" t="s">
        <v>141</v>
      </c>
      <c r="AI5" s="17"/>
      <c r="AJ5" s="18"/>
      <c r="AK5" s="16"/>
      <c r="AL5" s="17"/>
      <c r="AM5" s="18"/>
      <c r="AN5" s="7" t="s">
        <v>196</v>
      </c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</row>
    <row r="6" spans="1:258" x14ac:dyDescent="0.15">
      <c r="A6" s="50" t="s">
        <v>159</v>
      </c>
      <c r="B6" s="51">
        <v>51.2</v>
      </c>
      <c r="C6" s="52" t="s">
        <v>145</v>
      </c>
      <c r="D6" s="40" t="s">
        <v>21</v>
      </c>
      <c r="F6" s="18"/>
      <c r="G6" s="16"/>
      <c r="H6" s="17"/>
      <c r="I6" s="17" t="s">
        <v>62</v>
      </c>
      <c r="J6" s="16"/>
      <c r="K6" s="17" t="s">
        <v>85</v>
      </c>
      <c r="L6" s="18"/>
      <c r="M6" s="16" t="s">
        <v>25</v>
      </c>
      <c r="N6" s="17"/>
      <c r="O6" s="18"/>
      <c r="P6" s="16" t="s">
        <v>41</v>
      </c>
      <c r="Q6" s="17"/>
      <c r="R6" s="18" t="s">
        <v>57</v>
      </c>
      <c r="S6" s="16"/>
      <c r="T6" s="17"/>
      <c r="U6" s="18" t="s">
        <v>140</v>
      </c>
      <c r="V6" s="16"/>
      <c r="W6" s="17" t="s">
        <v>55</v>
      </c>
      <c r="X6" s="18"/>
      <c r="Y6" s="16"/>
      <c r="Z6" s="17"/>
      <c r="AA6" s="18"/>
      <c r="AB6" s="16"/>
      <c r="AC6" s="17" t="s">
        <v>62</v>
      </c>
      <c r="AD6" s="18"/>
      <c r="AE6" s="16"/>
      <c r="AF6" s="17"/>
      <c r="AG6" s="18"/>
      <c r="AH6" s="16"/>
      <c r="AI6" s="17" t="s">
        <v>63</v>
      </c>
      <c r="AJ6" s="18"/>
      <c r="AK6" s="16"/>
      <c r="AL6" s="17" t="s">
        <v>55</v>
      </c>
      <c r="AM6" s="18"/>
      <c r="AN6" s="7">
        <v>11</v>
      </c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</row>
    <row r="7" spans="1:258" x14ac:dyDescent="0.15">
      <c r="A7" s="50" t="s">
        <v>155</v>
      </c>
      <c r="B7" s="51">
        <v>42.7</v>
      </c>
      <c r="C7" s="52" t="s">
        <v>145</v>
      </c>
      <c r="D7" s="40"/>
      <c r="E7" s="17" t="s">
        <v>26</v>
      </c>
      <c r="F7" s="18"/>
      <c r="G7" s="16"/>
      <c r="H7" s="17" t="s">
        <v>27</v>
      </c>
      <c r="I7" s="18"/>
      <c r="J7" s="17" t="s">
        <v>27</v>
      </c>
      <c r="K7" s="17"/>
      <c r="L7" s="18"/>
      <c r="M7" s="17" t="s">
        <v>26</v>
      </c>
      <c r="N7" s="17"/>
      <c r="O7" s="18"/>
      <c r="P7" s="16" t="s">
        <v>27</v>
      </c>
      <c r="Q7" s="17"/>
      <c r="R7" s="18" t="s">
        <v>27</v>
      </c>
      <c r="S7" s="16"/>
      <c r="T7" s="17" t="s">
        <v>27</v>
      </c>
      <c r="U7" s="18"/>
      <c r="V7" s="16"/>
      <c r="W7" s="17" t="s">
        <v>27</v>
      </c>
      <c r="X7" s="18"/>
      <c r="Y7" s="16"/>
      <c r="Z7" s="17"/>
      <c r="AA7" s="18"/>
      <c r="AB7" s="16"/>
      <c r="AC7" s="17"/>
      <c r="AD7" s="18"/>
      <c r="AE7" s="16"/>
      <c r="AF7" s="17"/>
      <c r="AG7" s="18"/>
      <c r="AH7" s="16"/>
      <c r="AI7" s="17"/>
      <c r="AJ7" s="18"/>
      <c r="AK7" s="16"/>
      <c r="AL7" s="17"/>
      <c r="AM7" s="18"/>
      <c r="AN7" s="7">
        <v>8</v>
      </c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  <c r="IW7" s="8"/>
      <c r="IX7" s="8"/>
    </row>
    <row r="8" spans="1:258" x14ac:dyDescent="0.15">
      <c r="A8" s="50" t="s">
        <v>144</v>
      </c>
      <c r="B8" s="51">
        <v>69.5</v>
      </c>
      <c r="C8" s="52" t="s">
        <v>146</v>
      </c>
      <c r="D8" s="40"/>
      <c r="E8" s="17"/>
      <c r="F8" s="18"/>
      <c r="G8" s="16"/>
      <c r="H8" s="17"/>
      <c r="I8" s="18"/>
      <c r="J8" s="16"/>
      <c r="K8" s="17"/>
      <c r="L8" s="18"/>
      <c r="M8" s="16"/>
      <c r="N8" s="17"/>
      <c r="O8" s="18"/>
      <c r="P8" s="16"/>
      <c r="Q8" s="17"/>
      <c r="R8" s="18"/>
      <c r="S8" s="16"/>
      <c r="T8" s="17"/>
      <c r="U8" s="18"/>
      <c r="V8" s="16" t="s">
        <v>28</v>
      </c>
      <c r="W8" s="17"/>
      <c r="X8" s="18"/>
      <c r="Y8" s="16"/>
      <c r="Z8" s="17"/>
      <c r="AA8" s="18"/>
      <c r="AB8" s="16"/>
      <c r="AC8" s="17"/>
      <c r="AD8" s="18"/>
      <c r="AE8" s="16"/>
      <c r="AF8" s="17"/>
      <c r="AG8" s="18"/>
      <c r="AH8" s="16"/>
      <c r="AI8" s="17"/>
      <c r="AJ8" s="18"/>
      <c r="AK8" s="16"/>
      <c r="AL8" s="17" t="s">
        <v>29</v>
      </c>
      <c r="AM8" s="18"/>
      <c r="AN8" s="7">
        <v>2</v>
      </c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  <c r="IW8" s="8"/>
      <c r="IX8" s="8"/>
    </row>
    <row r="9" spans="1:258" x14ac:dyDescent="0.15">
      <c r="A9" s="50"/>
      <c r="C9" s="53"/>
      <c r="D9" s="45"/>
      <c r="E9" s="20"/>
      <c r="F9" s="21"/>
      <c r="G9" s="19"/>
      <c r="H9" s="20" t="s">
        <v>30</v>
      </c>
      <c r="I9" s="21"/>
      <c r="J9" s="19"/>
      <c r="K9" s="20"/>
      <c r="L9" s="21"/>
      <c r="M9" s="19" t="s">
        <v>30</v>
      </c>
      <c r="N9" s="22"/>
      <c r="O9" s="21"/>
      <c r="P9" s="19"/>
      <c r="Q9" s="22"/>
      <c r="R9" s="21" t="s">
        <v>30</v>
      </c>
      <c r="S9" s="19"/>
      <c r="T9" s="22" t="s">
        <v>110</v>
      </c>
      <c r="U9" s="21"/>
      <c r="V9" s="19"/>
      <c r="W9" s="22" t="s">
        <v>30</v>
      </c>
      <c r="X9" s="21"/>
      <c r="Y9" s="19"/>
      <c r="Z9" s="22"/>
      <c r="AA9" s="21"/>
      <c r="AB9" s="19"/>
      <c r="AC9" s="20"/>
      <c r="AD9" s="21"/>
      <c r="AE9" s="19"/>
      <c r="AF9" s="22"/>
      <c r="AG9" s="21"/>
      <c r="AH9" s="19"/>
      <c r="AI9" s="22"/>
      <c r="AJ9" s="21"/>
      <c r="AK9" s="19"/>
      <c r="AL9" s="22"/>
      <c r="AM9" s="21"/>
      <c r="AN9" s="7">
        <v>5</v>
      </c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  <c r="IW9" s="8"/>
      <c r="IX9" s="8"/>
    </row>
    <row r="10" spans="1:258" x14ac:dyDescent="0.15">
      <c r="A10" s="196" t="s">
        <v>215</v>
      </c>
      <c r="B10" s="197"/>
      <c r="C10" s="198"/>
      <c r="D10" s="39"/>
      <c r="E10" s="14"/>
      <c r="F10" s="15"/>
      <c r="G10" s="33"/>
      <c r="H10" s="14" t="s">
        <v>198</v>
      </c>
      <c r="I10" s="15"/>
      <c r="J10" s="13"/>
      <c r="K10" s="14"/>
      <c r="L10" s="15"/>
      <c r="M10" s="13"/>
      <c r="N10" s="14"/>
      <c r="O10" s="142"/>
      <c r="P10" s="13"/>
      <c r="Q10" s="14"/>
      <c r="R10" s="15"/>
      <c r="S10" s="13"/>
      <c r="T10" s="14"/>
      <c r="U10" s="15"/>
      <c r="V10" s="13"/>
      <c r="W10" s="14"/>
      <c r="X10" s="15"/>
      <c r="Y10" s="13"/>
      <c r="Z10" s="14"/>
      <c r="AA10" s="15"/>
      <c r="AB10" s="13"/>
      <c r="AC10" s="14"/>
      <c r="AD10" s="15"/>
      <c r="AE10" s="13"/>
      <c r="AF10" s="14"/>
      <c r="AG10" s="15"/>
      <c r="AH10" s="13"/>
      <c r="AI10" s="14"/>
      <c r="AJ10" s="15"/>
      <c r="AK10" s="13"/>
      <c r="AL10" s="14"/>
      <c r="AM10" s="15"/>
      <c r="AN10" s="7">
        <v>1</v>
      </c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  <c r="IW10" s="8"/>
      <c r="IX10" s="8"/>
    </row>
    <row r="11" spans="1:258" x14ac:dyDescent="0.15">
      <c r="A11" s="50" t="s">
        <v>143</v>
      </c>
      <c r="B11" s="143">
        <v>44.2</v>
      </c>
      <c r="C11" s="52" t="s">
        <v>145</v>
      </c>
      <c r="D11" s="40" t="s">
        <v>20</v>
      </c>
      <c r="F11" s="18"/>
      <c r="G11" s="16"/>
      <c r="H11" s="17"/>
      <c r="I11" s="17"/>
      <c r="J11" s="16"/>
      <c r="K11" s="17"/>
      <c r="L11" s="18" t="s">
        <v>43</v>
      </c>
      <c r="M11" s="16"/>
      <c r="N11" s="17"/>
      <c r="O11" s="18"/>
      <c r="P11" s="16"/>
      <c r="Q11" s="17" t="s">
        <v>20</v>
      </c>
      <c r="R11" s="18"/>
      <c r="S11" s="16"/>
      <c r="T11" s="17" t="s">
        <v>20</v>
      </c>
      <c r="U11" s="18"/>
      <c r="V11" s="16" t="s">
        <v>199</v>
      </c>
      <c r="W11" s="17"/>
      <c r="X11" s="18"/>
      <c r="Y11" s="16"/>
      <c r="Z11" s="17"/>
      <c r="AA11" s="18"/>
      <c r="AB11" s="16"/>
      <c r="AC11" s="17"/>
      <c r="AD11" s="18"/>
      <c r="AE11" s="16"/>
      <c r="AF11" s="17"/>
      <c r="AG11" s="18"/>
      <c r="AH11" s="16"/>
      <c r="AI11" s="17"/>
      <c r="AJ11" s="18"/>
      <c r="AK11" s="16"/>
      <c r="AL11" s="17"/>
      <c r="AM11" s="18"/>
      <c r="AN11" s="7" t="s">
        <v>175</v>
      </c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</row>
    <row r="12" spans="1:258" x14ac:dyDescent="0.15">
      <c r="A12" s="50" t="s">
        <v>159</v>
      </c>
      <c r="B12" s="36">
        <v>16.2</v>
      </c>
      <c r="C12" s="52" t="s">
        <v>147</v>
      </c>
      <c r="D12" s="40" t="s">
        <v>32</v>
      </c>
      <c r="F12" s="18"/>
      <c r="G12" s="16"/>
      <c r="H12" s="17"/>
      <c r="I12" s="17"/>
      <c r="J12" s="16"/>
      <c r="K12" s="17" t="s">
        <v>85</v>
      </c>
      <c r="L12" s="18"/>
      <c r="M12" s="16" t="s">
        <v>25</v>
      </c>
      <c r="N12" s="17"/>
      <c r="O12" s="18"/>
      <c r="P12" s="16" t="s">
        <v>34</v>
      </c>
      <c r="Q12" s="17"/>
      <c r="R12" s="18" t="s">
        <v>57</v>
      </c>
      <c r="S12" s="16"/>
      <c r="T12" s="17"/>
      <c r="U12" s="18" t="s">
        <v>140</v>
      </c>
      <c r="V12" s="16"/>
      <c r="W12" s="17" t="s">
        <v>61</v>
      </c>
      <c r="X12" s="18"/>
      <c r="Y12" s="16"/>
      <c r="Z12" s="17"/>
      <c r="AA12" s="18"/>
      <c r="AB12" s="16"/>
      <c r="AC12" s="17" t="s">
        <v>62</v>
      </c>
      <c r="AD12" s="18"/>
      <c r="AE12" s="16"/>
      <c r="AF12" s="17"/>
      <c r="AG12" s="18"/>
      <c r="AH12" s="16"/>
      <c r="AI12" s="17" t="s">
        <v>59</v>
      </c>
      <c r="AJ12" s="18"/>
      <c r="AK12" s="16"/>
      <c r="AL12" s="17" t="s">
        <v>54</v>
      </c>
      <c r="AM12" s="18"/>
      <c r="AN12" s="7">
        <v>10</v>
      </c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</row>
    <row r="13" spans="1:258" x14ac:dyDescent="0.15">
      <c r="A13" s="50" t="s">
        <v>156</v>
      </c>
      <c r="B13" s="36">
        <v>13.5</v>
      </c>
      <c r="C13" s="52" t="s">
        <v>147</v>
      </c>
      <c r="D13" s="40"/>
      <c r="E13" s="17" t="s">
        <v>27</v>
      </c>
      <c r="F13" s="18"/>
      <c r="G13" s="16"/>
      <c r="H13" s="17" t="s">
        <v>27</v>
      </c>
      <c r="I13" s="18"/>
      <c r="J13" s="17" t="s">
        <v>27</v>
      </c>
      <c r="K13" s="17"/>
      <c r="L13" s="18"/>
      <c r="M13" s="16" t="s">
        <v>27</v>
      </c>
      <c r="N13" s="17"/>
      <c r="O13" s="18"/>
      <c r="P13" s="16" t="s">
        <v>27</v>
      </c>
      <c r="Q13" s="17"/>
      <c r="R13" s="18" t="s">
        <v>27</v>
      </c>
      <c r="S13" s="16"/>
      <c r="T13" s="17" t="s">
        <v>27</v>
      </c>
      <c r="U13" s="18"/>
      <c r="V13" s="16"/>
      <c r="W13" s="17" t="s">
        <v>27</v>
      </c>
      <c r="X13" s="18"/>
      <c r="Y13" s="16"/>
      <c r="Z13" s="17"/>
      <c r="AA13" s="18"/>
      <c r="AB13" s="16"/>
      <c r="AC13" s="17"/>
      <c r="AD13" s="18"/>
      <c r="AE13" s="16"/>
      <c r="AF13" s="17"/>
      <c r="AG13" s="18"/>
      <c r="AH13" s="16"/>
      <c r="AI13" s="17"/>
      <c r="AJ13" s="18"/>
      <c r="AK13" s="16"/>
      <c r="AL13" s="17"/>
      <c r="AM13" s="18"/>
      <c r="AN13" s="7">
        <v>8</v>
      </c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</row>
    <row r="14" spans="1:258" x14ac:dyDescent="0.15">
      <c r="A14" s="50" t="s">
        <v>144</v>
      </c>
      <c r="B14" s="36">
        <v>22.4</v>
      </c>
      <c r="C14" s="52" t="s">
        <v>146</v>
      </c>
      <c r="D14" s="40"/>
      <c r="E14" s="17"/>
      <c r="F14" s="18"/>
      <c r="G14" s="16"/>
      <c r="H14" s="17"/>
      <c r="I14" s="18"/>
      <c r="J14" s="16"/>
      <c r="K14" s="17"/>
      <c r="L14" s="18"/>
      <c r="M14" s="16"/>
      <c r="N14" s="17"/>
      <c r="O14" s="18"/>
      <c r="P14" s="16"/>
      <c r="Q14" s="17"/>
      <c r="R14" s="18"/>
      <c r="S14" s="16"/>
      <c r="T14" s="17"/>
      <c r="U14" s="18"/>
      <c r="V14" s="16" t="s">
        <v>28</v>
      </c>
      <c r="W14" s="17"/>
      <c r="X14" s="18"/>
      <c r="Y14" s="16"/>
      <c r="Z14" s="17"/>
      <c r="AA14" s="18"/>
      <c r="AB14" s="16"/>
      <c r="AC14" s="17"/>
      <c r="AD14" s="18"/>
      <c r="AE14" s="16"/>
      <c r="AF14" s="17"/>
      <c r="AG14" s="18"/>
      <c r="AH14" s="16"/>
      <c r="AI14" s="17"/>
      <c r="AJ14" s="18"/>
      <c r="AK14" s="16"/>
      <c r="AL14" s="17" t="s">
        <v>28</v>
      </c>
      <c r="AM14" s="18"/>
      <c r="AN14" s="7">
        <v>2</v>
      </c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</row>
    <row r="15" spans="1:258" x14ac:dyDescent="0.15">
      <c r="A15" s="50"/>
      <c r="C15" s="53"/>
      <c r="D15" s="45"/>
      <c r="E15" s="20"/>
      <c r="F15" s="21"/>
      <c r="G15" s="19"/>
      <c r="H15" s="20" t="s">
        <v>30</v>
      </c>
      <c r="I15" s="21"/>
      <c r="J15" s="19"/>
      <c r="K15" s="20"/>
      <c r="L15" s="21"/>
      <c r="M15" s="19" t="s">
        <v>30</v>
      </c>
      <c r="N15" s="22"/>
      <c r="O15" s="21"/>
      <c r="P15" s="19"/>
      <c r="Q15" s="22"/>
      <c r="R15" s="21" t="s">
        <v>30</v>
      </c>
      <c r="S15" s="19"/>
      <c r="T15" s="22" t="s">
        <v>30</v>
      </c>
      <c r="U15" s="21"/>
      <c r="V15" s="19"/>
      <c r="W15" s="22" t="s">
        <v>30</v>
      </c>
      <c r="X15" s="21"/>
      <c r="Y15" s="19"/>
      <c r="Z15" s="22"/>
      <c r="AA15" s="21"/>
      <c r="AB15" s="19"/>
      <c r="AC15" s="20"/>
      <c r="AD15" s="21"/>
      <c r="AE15" s="19"/>
      <c r="AF15" s="22"/>
      <c r="AG15" s="21"/>
      <c r="AH15" s="19"/>
      <c r="AI15" s="22"/>
      <c r="AJ15" s="21"/>
      <c r="AK15" s="19"/>
      <c r="AL15" s="22"/>
      <c r="AM15" s="21"/>
      <c r="AN15" s="7">
        <v>5</v>
      </c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</row>
    <row r="16" spans="1:258" x14ac:dyDescent="0.15">
      <c r="A16" s="196" t="s">
        <v>216</v>
      </c>
      <c r="B16" s="197"/>
      <c r="C16" s="198"/>
      <c r="D16" s="40"/>
      <c r="E16" s="17"/>
      <c r="F16" s="18"/>
      <c r="G16" s="13" t="s">
        <v>19</v>
      </c>
      <c r="H16" s="17"/>
      <c r="I16" s="23"/>
      <c r="J16" s="24"/>
      <c r="K16" s="25"/>
      <c r="L16" s="15"/>
      <c r="M16" s="25"/>
      <c r="N16" s="25"/>
      <c r="O16" s="15"/>
      <c r="P16" s="24"/>
      <c r="Q16" s="25"/>
      <c r="R16" s="15"/>
      <c r="S16" s="24"/>
      <c r="U16" s="14" t="s">
        <v>19</v>
      </c>
      <c r="V16" s="24"/>
      <c r="W16" s="25"/>
      <c r="X16" s="15"/>
      <c r="Y16" s="14"/>
      <c r="Z16" s="14" t="s">
        <v>19</v>
      </c>
      <c r="AA16" s="15"/>
      <c r="AB16" s="24"/>
      <c r="AC16" s="14"/>
      <c r="AD16" s="15"/>
      <c r="AE16" s="24"/>
      <c r="AF16" s="14"/>
      <c r="AG16" s="15"/>
      <c r="AH16" s="24"/>
      <c r="AI16" s="14"/>
      <c r="AJ16" s="15"/>
      <c r="AK16" s="24"/>
      <c r="AL16" s="14"/>
      <c r="AM16" s="15"/>
      <c r="AN16" s="7">
        <v>3</v>
      </c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</row>
    <row r="17" spans="1:258" x14ac:dyDescent="0.15">
      <c r="A17" s="50" t="s">
        <v>143</v>
      </c>
      <c r="B17" s="54">
        <v>47</v>
      </c>
      <c r="C17" s="55" t="s">
        <v>145</v>
      </c>
      <c r="D17" s="40"/>
      <c r="F17" s="18" t="s">
        <v>142</v>
      </c>
      <c r="G17" s="16"/>
      <c r="H17" s="17"/>
      <c r="I17" s="17" t="s">
        <v>20</v>
      </c>
      <c r="J17" s="27"/>
      <c r="K17" s="28"/>
      <c r="L17" s="18" t="s">
        <v>43</v>
      </c>
      <c r="M17" s="27"/>
      <c r="N17" s="28"/>
      <c r="O17" s="18" t="s">
        <v>194</v>
      </c>
      <c r="P17" s="27"/>
      <c r="Q17" s="17" t="s">
        <v>43</v>
      </c>
      <c r="R17" s="35"/>
      <c r="S17" s="27"/>
      <c r="T17" s="144"/>
      <c r="U17" s="35"/>
      <c r="V17" s="27" t="s">
        <v>20</v>
      </c>
      <c r="W17" s="28"/>
      <c r="X17" s="18"/>
      <c r="Y17" s="27"/>
      <c r="Z17" s="28"/>
      <c r="AA17" s="18"/>
      <c r="AB17" s="27" t="s">
        <v>141</v>
      </c>
      <c r="AC17" s="28"/>
      <c r="AD17" s="18"/>
      <c r="AE17" s="27"/>
      <c r="AF17" s="28"/>
      <c r="AG17" s="18"/>
      <c r="AH17" s="27" t="s">
        <v>141</v>
      </c>
      <c r="AI17" s="28"/>
      <c r="AJ17" s="18"/>
      <c r="AK17" s="27"/>
      <c r="AL17" s="28"/>
      <c r="AM17" s="18"/>
      <c r="AN17" s="7" t="s">
        <v>177</v>
      </c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  <c r="IV17" s="8"/>
      <c r="IW17" s="8"/>
      <c r="IX17" s="8"/>
    </row>
    <row r="18" spans="1:258" x14ac:dyDescent="0.15">
      <c r="A18" s="50" t="s">
        <v>159</v>
      </c>
      <c r="B18" s="51">
        <v>22</v>
      </c>
      <c r="C18" s="55" t="s">
        <v>145</v>
      </c>
      <c r="D18" s="40" t="s">
        <v>32</v>
      </c>
      <c r="F18" s="18"/>
      <c r="G18" s="16"/>
      <c r="H18" s="17"/>
      <c r="I18" s="17" t="s">
        <v>62</v>
      </c>
      <c r="J18" s="27"/>
      <c r="K18" s="28" t="s">
        <v>85</v>
      </c>
      <c r="L18" s="18"/>
      <c r="M18" s="27" t="s">
        <v>25</v>
      </c>
      <c r="N18" s="28"/>
      <c r="O18" s="18"/>
      <c r="P18" s="27" t="s">
        <v>60</v>
      </c>
      <c r="Q18" s="28"/>
      <c r="R18" s="18" t="s">
        <v>33</v>
      </c>
      <c r="S18" s="27"/>
      <c r="T18" s="28"/>
      <c r="U18" s="18" t="s">
        <v>140</v>
      </c>
      <c r="V18" s="27"/>
      <c r="W18" s="28" t="s">
        <v>61</v>
      </c>
      <c r="X18" s="18"/>
      <c r="Y18" s="27"/>
      <c r="Z18" s="28"/>
      <c r="AA18" s="18"/>
      <c r="AB18" s="27"/>
      <c r="AC18" s="28" t="s">
        <v>62</v>
      </c>
      <c r="AD18" s="18"/>
      <c r="AE18" s="27"/>
      <c r="AF18" s="28"/>
      <c r="AG18" s="18"/>
      <c r="AH18" s="27"/>
      <c r="AI18" s="28" t="s">
        <v>59</v>
      </c>
      <c r="AJ18" s="18"/>
      <c r="AK18" s="27"/>
      <c r="AL18" s="28" t="s">
        <v>54</v>
      </c>
      <c r="AM18" s="18"/>
      <c r="AN18" s="7">
        <v>11</v>
      </c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</row>
    <row r="19" spans="1:258" x14ac:dyDescent="0.15">
      <c r="A19" s="50" t="s">
        <v>156</v>
      </c>
      <c r="B19" s="51">
        <v>18.3</v>
      </c>
      <c r="C19" s="55" t="s">
        <v>145</v>
      </c>
      <c r="D19" s="40"/>
      <c r="E19" s="17" t="s">
        <v>27</v>
      </c>
      <c r="F19" s="18"/>
      <c r="G19" s="16"/>
      <c r="H19" s="17" t="s">
        <v>27</v>
      </c>
      <c r="I19" s="26"/>
      <c r="J19" s="17" t="s">
        <v>27</v>
      </c>
      <c r="K19" s="28"/>
      <c r="L19" s="18"/>
      <c r="M19" s="27" t="s">
        <v>27</v>
      </c>
      <c r="N19" s="28"/>
      <c r="O19" s="18"/>
      <c r="P19" s="27" t="s">
        <v>27</v>
      </c>
      <c r="Q19" s="28"/>
      <c r="R19" s="18" t="s">
        <v>27</v>
      </c>
      <c r="S19" s="27"/>
      <c r="T19" s="28" t="s">
        <v>27</v>
      </c>
      <c r="U19" s="18"/>
      <c r="V19" s="27"/>
      <c r="W19" s="28" t="s">
        <v>27</v>
      </c>
      <c r="X19" s="18"/>
      <c r="Y19" s="27"/>
      <c r="Z19" s="28"/>
      <c r="AA19" s="18"/>
      <c r="AB19" s="27"/>
      <c r="AC19" s="28"/>
      <c r="AD19" s="18"/>
      <c r="AE19" s="27"/>
      <c r="AF19" s="28"/>
      <c r="AG19" s="18"/>
      <c r="AH19" s="27"/>
      <c r="AI19" s="28"/>
      <c r="AJ19" s="18"/>
      <c r="AK19" s="27"/>
      <c r="AL19" s="28"/>
      <c r="AM19" s="18"/>
      <c r="AN19" s="7">
        <v>8</v>
      </c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</row>
    <row r="20" spans="1:258" x14ac:dyDescent="0.15">
      <c r="A20" s="50" t="s">
        <v>144</v>
      </c>
      <c r="B20" s="51">
        <v>43.6</v>
      </c>
      <c r="C20" s="52" t="s">
        <v>146</v>
      </c>
      <c r="D20" s="40"/>
      <c r="E20" s="17"/>
      <c r="F20" s="18"/>
      <c r="G20" s="16"/>
      <c r="H20" s="17"/>
      <c r="I20" s="26"/>
      <c r="J20" s="27"/>
      <c r="K20" s="28"/>
      <c r="L20" s="18"/>
      <c r="M20" s="27"/>
      <c r="N20" s="28"/>
      <c r="O20" s="18"/>
      <c r="P20" s="27"/>
      <c r="Q20" s="28"/>
      <c r="R20" s="18"/>
      <c r="S20" s="27"/>
      <c r="T20" s="28"/>
      <c r="U20" s="18"/>
      <c r="V20" s="27" t="s">
        <v>28</v>
      </c>
      <c r="W20" s="28"/>
      <c r="X20" s="18"/>
      <c r="Y20" s="27"/>
      <c r="Z20" s="28"/>
      <c r="AA20" s="18"/>
      <c r="AB20" s="27"/>
      <c r="AC20" s="28"/>
      <c r="AD20" s="18"/>
      <c r="AE20" s="27"/>
      <c r="AF20" s="28"/>
      <c r="AG20" s="18"/>
      <c r="AH20" s="27"/>
      <c r="AI20" s="28"/>
      <c r="AJ20" s="18"/>
      <c r="AK20" s="27"/>
      <c r="AL20" s="28" t="s">
        <v>28</v>
      </c>
      <c r="AM20" s="18"/>
      <c r="AN20" s="7">
        <v>2</v>
      </c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</row>
    <row r="21" spans="1:258" x14ac:dyDescent="0.15">
      <c r="A21" s="50"/>
      <c r="C21" s="53"/>
      <c r="D21" s="45"/>
      <c r="E21" s="20"/>
      <c r="F21" s="21"/>
      <c r="G21" s="19"/>
      <c r="H21" s="20" t="s">
        <v>30</v>
      </c>
      <c r="I21" s="29"/>
      <c r="J21" s="30"/>
      <c r="K21" s="31"/>
      <c r="L21" s="21"/>
      <c r="M21" s="30" t="s">
        <v>30</v>
      </c>
      <c r="N21" s="31"/>
      <c r="O21" s="21"/>
      <c r="P21" s="30"/>
      <c r="Q21" s="31"/>
      <c r="R21" s="21" t="s">
        <v>30</v>
      </c>
      <c r="S21" s="30"/>
      <c r="T21" s="31" t="s">
        <v>30</v>
      </c>
      <c r="U21" s="21"/>
      <c r="V21" s="30"/>
      <c r="W21" s="31" t="s">
        <v>30</v>
      </c>
      <c r="X21" s="21"/>
      <c r="Y21" s="30"/>
      <c r="Z21" s="31"/>
      <c r="AA21" s="21"/>
      <c r="AB21" s="30"/>
      <c r="AC21" s="20"/>
      <c r="AD21" s="21"/>
      <c r="AE21" s="30"/>
      <c r="AF21" s="31"/>
      <c r="AG21" s="21"/>
      <c r="AH21" s="30"/>
      <c r="AI21" s="31"/>
      <c r="AJ21" s="21"/>
      <c r="AK21" s="30"/>
      <c r="AL21" s="31"/>
      <c r="AM21" s="21"/>
      <c r="AN21" s="7">
        <v>5</v>
      </c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</row>
    <row r="22" spans="1:258" x14ac:dyDescent="0.15">
      <c r="A22" s="196" t="s">
        <v>217</v>
      </c>
      <c r="B22" s="197"/>
      <c r="C22" s="198"/>
      <c r="D22" s="39"/>
      <c r="E22" s="14"/>
      <c r="F22" s="15"/>
      <c r="G22" s="14" t="s">
        <v>31</v>
      </c>
      <c r="I22" s="15"/>
      <c r="J22" s="13"/>
      <c r="K22" s="14"/>
      <c r="L22" s="15"/>
      <c r="M22" s="13"/>
      <c r="N22" s="14"/>
      <c r="O22" s="15"/>
      <c r="P22" s="13"/>
      <c r="Q22" s="14"/>
      <c r="R22" s="15"/>
      <c r="S22" s="13"/>
      <c r="T22" s="14" t="s">
        <v>19</v>
      </c>
      <c r="U22" s="15"/>
      <c r="V22" s="13"/>
      <c r="W22" s="14"/>
      <c r="X22" s="15"/>
      <c r="Y22" s="13" t="s">
        <v>19</v>
      </c>
      <c r="Z22" s="14"/>
      <c r="AA22" s="15"/>
      <c r="AB22" s="13"/>
      <c r="AC22" s="14"/>
      <c r="AD22" s="15"/>
      <c r="AE22" s="13"/>
      <c r="AF22" s="14"/>
      <c r="AG22" s="15"/>
      <c r="AH22" s="13"/>
      <c r="AI22" s="14"/>
      <c r="AJ22" s="15"/>
      <c r="AK22" s="13"/>
      <c r="AL22" s="14"/>
      <c r="AM22" s="15"/>
      <c r="AN22" s="7">
        <v>3</v>
      </c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</row>
    <row r="23" spans="1:258" x14ac:dyDescent="0.15">
      <c r="A23" s="50" t="s">
        <v>143</v>
      </c>
      <c r="B23" s="51">
        <v>115</v>
      </c>
      <c r="C23" s="55" t="s">
        <v>145</v>
      </c>
      <c r="D23" s="40"/>
      <c r="F23" s="18" t="s">
        <v>142</v>
      </c>
      <c r="G23" s="16"/>
      <c r="H23" s="17"/>
      <c r="I23" s="17" t="s">
        <v>20</v>
      </c>
      <c r="J23" s="16"/>
      <c r="K23" s="17"/>
      <c r="L23" s="18" t="s">
        <v>43</v>
      </c>
      <c r="M23" s="16"/>
      <c r="N23" s="17"/>
      <c r="O23" s="18" t="s">
        <v>20</v>
      </c>
      <c r="P23" s="16"/>
      <c r="Q23" s="17" t="s">
        <v>43</v>
      </c>
      <c r="R23" s="35"/>
      <c r="S23" s="16"/>
      <c r="T23" s="17"/>
      <c r="U23" s="18"/>
      <c r="V23" s="16" t="s">
        <v>20</v>
      </c>
      <c r="W23" s="17"/>
      <c r="X23" s="18"/>
      <c r="Y23" s="16"/>
      <c r="Z23" s="17"/>
      <c r="AA23" s="18"/>
      <c r="AB23" s="16" t="s">
        <v>141</v>
      </c>
      <c r="AC23" s="17"/>
      <c r="AD23" s="18"/>
      <c r="AE23" s="16"/>
      <c r="AF23" s="17"/>
      <c r="AG23" s="18"/>
      <c r="AH23" s="27" t="s">
        <v>195</v>
      </c>
      <c r="AI23" s="17"/>
      <c r="AJ23" s="18"/>
      <c r="AK23" s="16"/>
      <c r="AL23" s="17"/>
      <c r="AM23" s="18"/>
      <c r="AN23" s="7" t="s">
        <v>177</v>
      </c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</row>
    <row r="24" spans="1:258" x14ac:dyDescent="0.15">
      <c r="A24" s="50" t="s">
        <v>159</v>
      </c>
      <c r="B24" s="51">
        <v>19.8</v>
      </c>
      <c r="C24" s="55" t="s">
        <v>145</v>
      </c>
      <c r="D24" s="40" t="s">
        <v>32</v>
      </c>
      <c r="F24" s="18"/>
      <c r="G24" s="16"/>
      <c r="H24" s="17"/>
      <c r="I24" s="17" t="s">
        <v>62</v>
      </c>
      <c r="J24" s="16"/>
      <c r="K24" s="17" t="s">
        <v>85</v>
      </c>
      <c r="L24" s="18"/>
      <c r="M24" s="16" t="s">
        <v>25</v>
      </c>
      <c r="N24" s="17"/>
      <c r="O24" s="18"/>
      <c r="P24" s="16" t="s">
        <v>34</v>
      </c>
      <c r="Q24" s="17"/>
      <c r="R24" s="18" t="s">
        <v>33</v>
      </c>
      <c r="S24" s="16"/>
      <c r="T24" s="17"/>
      <c r="U24" s="18" t="s">
        <v>140</v>
      </c>
      <c r="V24" s="16"/>
      <c r="W24" s="17" t="s">
        <v>61</v>
      </c>
      <c r="X24" s="18"/>
      <c r="Y24" s="16"/>
      <c r="Z24" s="17"/>
      <c r="AA24" s="18"/>
      <c r="AB24" s="16"/>
      <c r="AC24" s="17" t="s">
        <v>62</v>
      </c>
      <c r="AD24" s="18"/>
      <c r="AE24" s="16"/>
      <c r="AF24" s="17"/>
      <c r="AG24" s="18"/>
      <c r="AH24" s="16"/>
      <c r="AI24" s="17" t="s">
        <v>59</v>
      </c>
      <c r="AJ24" s="18"/>
      <c r="AK24" s="16"/>
      <c r="AL24" s="17" t="s">
        <v>54</v>
      </c>
      <c r="AM24" s="18"/>
      <c r="AN24" s="7">
        <v>11</v>
      </c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</row>
    <row r="25" spans="1:258" x14ac:dyDescent="0.15">
      <c r="A25" s="50" t="s">
        <v>156</v>
      </c>
      <c r="B25" s="51">
        <v>16.5</v>
      </c>
      <c r="C25" s="55" t="s">
        <v>145</v>
      </c>
      <c r="D25" s="40"/>
      <c r="E25" s="17" t="s">
        <v>27</v>
      </c>
      <c r="F25" s="18"/>
      <c r="G25" s="16"/>
      <c r="H25" s="17" t="s">
        <v>27</v>
      </c>
      <c r="I25" s="18"/>
      <c r="J25" s="17" t="s">
        <v>27</v>
      </c>
      <c r="K25" s="17"/>
      <c r="L25" s="18"/>
      <c r="M25" s="16" t="s">
        <v>27</v>
      </c>
      <c r="N25" s="17"/>
      <c r="O25" s="18"/>
      <c r="P25" s="16" t="s">
        <v>27</v>
      </c>
      <c r="Q25" s="17"/>
      <c r="R25" s="18" t="s">
        <v>27</v>
      </c>
      <c r="S25" s="16"/>
      <c r="T25" s="17" t="s">
        <v>27</v>
      </c>
      <c r="U25" s="18"/>
      <c r="V25" s="16"/>
      <c r="W25" s="17" t="s">
        <v>27</v>
      </c>
      <c r="X25" s="18"/>
      <c r="Y25" s="16"/>
      <c r="Z25" s="17"/>
      <c r="AA25" s="18"/>
      <c r="AB25" s="16"/>
      <c r="AC25" s="17"/>
      <c r="AD25" s="18"/>
      <c r="AE25" s="16"/>
      <c r="AF25" s="17"/>
      <c r="AG25" s="18"/>
      <c r="AH25" s="16"/>
      <c r="AI25" s="17"/>
      <c r="AJ25" s="18"/>
      <c r="AK25" s="16"/>
      <c r="AL25" s="17"/>
      <c r="AM25" s="18"/>
      <c r="AN25" s="7">
        <v>8</v>
      </c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</row>
    <row r="26" spans="1:258" x14ac:dyDescent="0.15">
      <c r="A26" s="50" t="s">
        <v>144</v>
      </c>
      <c r="B26" s="51">
        <v>55.5</v>
      </c>
      <c r="C26" s="52" t="s">
        <v>146</v>
      </c>
      <c r="D26" s="40"/>
      <c r="E26" s="17"/>
      <c r="F26" s="18"/>
      <c r="G26" s="16"/>
      <c r="H26" s="17"/>
      <c r="I26" s="18"/>
      <c r="J26" s="16"/>
      <c r="K26" s="17"/>
      <c r="L26" s="18"/>
      <c r="M26" s="16"/>
      <c r="N26" s="17"/>
      <c r="O26" s="18"/>
      <c r="P26" s="16"/>
      <c r="Q26" s="17"/>
      <c r="R26" s="18"/>
      <c r="S26" s="16"/>
      <c r="T26" s="17"/>
      <c r="U26" s="18"/>
      <c r="V26" s="16" t="s">
        <v>28</v>
      </c>
      <c r="W26" s="17"/>
      <c r="X26" s="18"/>
      <c r="Y26" s="16"/>
      <c r="Z26" s="17"/>
      <c r="AA26" s="18"/>
      <c r="AB26" s="16"/>
      <c r="AC26" s="17"/>
      <c r="AD26" s="18"/>
      <c r="AE26" s="16"/>
      <c r="AF26" s="17"/>
      <c r="AG26" s="18"/>
      <c r="AH26" s="16"/>
      <c r="AI26" s="17"/>
      <c r="AJ26" s="18"/>
      <c r="AK26" s="16"/>
      <c r="AL26" s="17" t="s">
        <v>28</v>
      </c>
      <c r="AM26" s="18"/>
      <c r="AN26" s="7">
        <v>2</v>
      </c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</row>
    <row r="27" spans="1:258" x14ac:dyDescent="0.15">
      <c r="A27" s="50"/>
      <c r="C27" s="53"/>
      <c r="D27" s="45"/>
      <c r="E27" s="20"/>
      <c r="F27" s="21"/>
      <c r="G27" s="19"/>
      <c r="H27" s="20" t="s">
        <v>30</v>
      </c>
      <c r="I27" s="21"/>
      <c r="J27" s="30"/>
      <c r="K27" s="20"/>
      <c r="L27" s="21"/>
      <c r="M27" s="30" t="s">
        <v>30</v>
      </c>
      <c r="N27" s="20"/>
      <c r="O27" s="21"/>
      <c r="P27" s="30"/>
      <c r="Q27" s="20"/>
      <c r="R27" s="21" t="s">
        <v>30</v>
      </c>
      <c r="S27" s="30"/>
      <c r="T27" s="20" t="s">
        <v>30</v>
      </c>
      <c r="U27" s="21"/>
      <c r="V27" s="30"/>
      <c r="W27" s="20" t="s">
        <v>30</v>
      </c>
      <c r="X27" s="21"/>
      <c r="Y27" s="30"/>
      <c r="Z27" s="20"/>
      <c r="AA27" s="21"/>
      <c r="AB27" s="30"/>
      <c r="AC27" s="20"/>
      <c r="AD27" s="21"/>
      <c r="AE27" s="30"/>
      <c r="AF27" s="20"/>
      <c r="AG27" s="21"/>
      <c r="AH27" s="30"/>
      <c r="AI27" s="20"/>
      <c r="AJ27" s="21"/>
      <c r="AK27" s="30"/>
      <c r="AL27" s="20"/>
      <c r="AM27" s="21"/>
      <c r="AN27" s="7">
        <v>5</v>
      </c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</row>
    <row r="28" spans="1:258" x14ac:dyDescent="0.15">
      <c r="A28" s="196" t="s">
        <v>218</v>
      </c>
      <c r="B28" s="197"/>
      <c r="C28" s="198"/>
      <c r="D28" s="145"/>
      <c r="E28" s="146"/>
      <c r="F28" s="15"/>
      <c r="G28" s="13"/>
      <c r="H28" s="14" t="s">
        <v>198</v>
      </c>
      <c r="I28" s="15"/>
      <c r="J28" s="13"/>
      <c r="K28" s="14"/>
      <c r="L28" s="15"/>
      <c r="M28" s="13"/>
      <c r="N28" s="14"/>
      <c r="O28" s="15"/>
      <c r="P28" s="13"/>
      <c r="Q28" s="14"/>
      <c r="R28" s="15"/>
      <c r="S28" s="13"/>
      <c r="T28" s="14"/>
      <c r="U28" s="15"/>
      <c r="V28" s="13"/>
      <c r="W28" s="14"/>
      <c r="X28" s="15"/>
      <c r="Y28" s="13"/>
      <c r="Z28" s="14"/>
      <c r="AA28" s="15"/>
      <c r="AB28" s="13"/>
      <c r="AC28" s="14"/>
      <c r="AD28" s="15"/>
      <c r="AE28" s="13"/>
      <c r="AF28" s="14"/>
      <c r="AG28" s="15"/>
      <c r="AH28" s="13"/>
      <c r="AI28" s="14"/>
      <c r="AJ28" s="15"/>
      <c r="AK28" s="13"/>
      <c r="AL28" s="14"/>
      <c r="AM28" s="15"/>
      <c r="AN28" s="7">
        <v>1</v>
      </c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</row>
    <row r="29" spans="1:258" x14ac:dyDescent="0.15">
      <c r="A29" s="50" t="s">
        <v>143</v>
      </c>
      <c r="B29" s="51">
        <v>36.5</v>
      </c>
      <c r="C29" s="55" t="s">
        <v>145</v>
      </c>
      <c r="D29" s="40"/>
      <c r="F29" s="18"/>
      <c r="G29" s="16"/>
      <c r="H29" s="17"/>
      <c r="I29" s="17"/>
      <c r="J29" s="16"/>
      <c r="K29" s="17"/>
      <c r="L29" s="18"/>
      <c r="M29" s="16"/>
      <c r="N29" s="17"/>
      <c r="O29" s="18"/>
      <c r="P29" s="16"/>
      <c r="Q29" s="17"/>
      <c r="R29" s="18"/>
      <c r="S29" s="16"/>
      <c r="T29" s="17"/>
      <c r="U29" s="35"/>
      <c r="V29" s="16"/>
      <c r="W29" s="17"/>
      <c r="X29" s="18"/>
      <c r="Y29" s="16"/>
      <c r="Z29" s="17"/>
      <c r="AA29" s="18"/>
      <c r="AB29" s="16"/>
      <c r="AC29" s="17"/>
      <c r="AD29" s="18"/>
      <c r="AE29" s="16"/>
      <c r="AF29" s="17"/>
      <c r="AG29" s="18"/>
      <c r="AH29" s="16"/>
      <c r="AI29" s="17"/>
      <c r="AJ29" s="18"/>
      <c r="AK29" s="16"/>
      <c r="AL29" s="17"/>
      <c r="AM29" s="18"/>
      <c r="AN29" s="7" t="s">
        <v>158</v>
      </c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</row>
    <row r="30" spans="1:258" x14ac:dyDescent="0.15">
      <c r="A30" s="50" t="s">
        <v>159</v>
      </c>
      <c r="B30" s="51">
        <v>3</v>
      </c>
      <c r="C30" s="55" t="s">
        <v>145</v>
      </c>
      <c r="D30" s="147"/>
      <c r="F30" s="18"/>
      <c r="G30" s="16"/>
      <c r="H30" s="17"/>
      <c r="I30" s="17"/>
      <c r="J30" s="16"/>
      <c r="K30" s="17"/>
      <c r="L30" s="18"/>
      <c r="M30" s="16"/>
      <c r="N30" s="17"/>
      <c r="O30" s="18"/>
      <c r="P30" s="16"/>
      <c r="Q30" s="138"/>
      <c r="R30" s="18"/>
      <c r="S30" s="16"/>
      <c r="T30" s="17"/>
      <c r="U30" s="18"/>
      <c r="V30" s="16"/>
      <c r="W30" s="17"/>
      <c r="X30" s="18"/>
      <c r="Y30" s="16"/>
      <c r="Z30" s="17"/>
      <c r="AA30" s="18"/>
      <c r="AB30" s="16"/>
      <c r="AC30" s="17"/>
      <c r="AD30" s="18"/>
      <c r="AE30" s="16"/>
      <c r="AF30" s="17"/>
      <c r="AG30" s="18"/>
      <c r="AH30" s="16"/>
      <c r="AI30" s="17"/>
      <c r="AJ30" s="18"/>
      <c r="AK30" s="16"/>
      <c r="AL30" s="17"/>
      <c r="AM30" s="18"/>
      <c r="AN30" s="7" t="s">
        <v>158</v>
      </c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</row>
    <row r="31" spans="1:258" x14ac:dyDescent="0.15">
      <c r="A31" s="50" t="s">
        <v>155</v>
      </c>
      <c r="B31" s="51">
        <v>2.5</v>
      </c>
      <c r="C31" s="55" t="s">
        <v>145</v>
      </c>
      <c r="D31" s="147"/>
      <c r="E31" s="148"/>
      <c r="F31" s="18"/>
      <c r="G31" s="16"/>
      <c r="H31" s="17"/>
      <c r="I31" s="18"/>
      <c r="J31" s="17"/>
      <c r="K31" s="17"/>
      <c r="L31" s="18"/>
      <c r="M31" s="16"/>
      <c r="N31" s="17"/>
      <c r="O31" s="18"/>
      <c r="P31" s="16"/>
      <c r="Q31" s="17"/>
      <c r="R31" s="18"/>
      <c r="S31" s="16"/>
      <c r="T31" s="17"/>
      <c r="U31" s="18"/>
      <c r="V31" s="16"/>
      <c r="W31" s="17"/>
      <c r="X31" s="18"/>
      <c r="Y31" s="16"/>
      <c r="Z31" s="17"/>
      <c r="AA31" s="18"/>
      <c r="AB31" s="16"/>
      <c r="AC31" s="17"/>
      <c r="AD31" s="18"/>
      <c r="AE31" s="16"/>
      <c r="AF31" s="17"/>
      <c r="AG31" s="18"/>
      <c r="AH31" s="16"/>
      <c r="AI31" s="17"/>
      <c r="AJ31" s="18"/>
      <c r="AK31" s="16"/>
      <c r="AL31" s="17"/>
      <c r="AM31" s="18"/>
      <c r="AN31" s="7" t="s">
        <v>158</v>
      </c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</row>
    <row r="32" spans="1:258" x14ac:dyDescent="0.15">
      <c r="A32" s="50" t="s">
        <v>144</v>
      </c>
      <c r="B32" s="51">
        <v>12.1</v>
      </c>
      <c r="C32" s="52" t="s">
        <v>146</v>
      </c>
      <c r="D32" s="147"/>
      <c r="E32" s="148"/>
      <c r="F32" s="18"/>
      <c r="G32" s="16"/>
      <c r="H32" s="17"/>
      <c r="I32" s="18"/>
      <c r="J32" s="16"/>
      <c r="K32" s="17"/>
      <c r="L32" s="18"/>
      <c r="M32" s="16"/>
      <c r="N32" s="17"/>
      <c r="O32" s="18"/>
      <c r="P32" s="16"/>
      <c r="Q32" s="17"/>
      <c r="R32" s="18"/>
      <c r="S32" s="16"/>
      <c r="T32" s="17"/>
      <c r="U32" s="18"/>
      <c r="V32" s="16"/>
      <c r="W32" s="17"/>
      <c r="X32" s="18"/>
      <c r="Y32" s="16"/>
      <c r="Z32" s="17"/>
      <c r="AA32" s="18"/>
      <c r="AB32" s="16"/>
      <c r="AC32" s="17"/>
      <c r="AD32" s="18"/>
      <c r="AE32" s="16"/>
      <c r="AF32" s="17"/>
      <c r="AG32" s="18"/>
      <c r="AH32" s="16"/>
      <c r="AI32" s="17"/>
      <c r="AJ32" s="18"/>
      <c r="AK32" s="16"/>
      <c r="AL32" s="17"/>
      <c r="AM32" s="18"/>
      <c r="AN32" s="7" t="s">
        <v>158</v>
      </c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</row>
    <row r="33" spans="1:258" x14ac:dyDescent="0.15">
      <c r="A33" s="50"/>
      <c r="C33" s="149"/>
      <c r="D33" s="45"/>
      <c r="E33" s="20"/>
      <c r="F33" s="21"/>
      <c r="G33" s="19"/>
      <c r="H33" s="20"/>
      <c r="I33" s="21"/>
      <c r="J33" s="30"/>
      <c r="K33" s="20"/>
      <c r="L33" s="21"/>
      <c r="M33" s="30"/>
      <c r="N33" s="20"/>
      <c r="O33" s="21"/>
      <c r="P33" s="30"/>
      <c r="Q33" s="20"/>
      <c r="R33" s="21"/>
      <c r="S33" s="30"/>
      <c r="T33" s="20"/>
      <c r="U33" s="21"/>
      <c r="V33" s="30"/>
      <c r="W33" s="20"/>
      <c r="X33" s="21"/>
      <c r="Y33" s="30"/>
      <c r="Z33" s="20"/>
      <c r="AA33" s="21"/>
      <c r="AB33" s="30"/>
      <c r="AC33" s="20"/>
      <c r="AD33" s="21"/>
      <c r="AE33" s="30"/>
      <c r="AF33" s="20"/>
      <c r="AG33" s="21"/>
      <c r="AH33" s="30"/>
      <c r="AI33" s="20"/>
      <c r="AJ33" s="21"/>
      <c r="AK33" s="30"/>
      <c r="AL33" s="20"/>
      <c r="AM33" s="21"/>
      <c r="AN33" s="7" t="s">
        <v>158</v>
      </c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</row>
    <row r="34" spans="1:258" x14ac:dyDescent="0.15">
      <c r="A34" s="196" t="s">
        <v>219</v>
      </c>
      <c r="B34" s="197"/>
      <c r="C34" s="198"/>
      <c r="D34" s="39"/>
      <c r="E34" s="33"/>
      <c r="F34" s="15"/>
      <c r="G34" s="42"/>
      <c r="H34" s="14" t="s">
        <v>198</v>
      </c>
      <c r="I34" s="15"/>
      <c r="J34" s="13"/>
      <c r="K34" s="14"/>
      <c r="L34" s="15"/>
      <c r="M34" s="42"/>
      <c r="N34" s="14"/>
      <c r="O34" s="15"/>
      <c r="P34" s="13"/>
      <c r="Q34" s="14"/>
      <c r="R34" s="15"/>
      <c r="S34" s="13"/>
      <c r="T34" s="14"/>
      <c r="U34" s="15"/>
      <c r="V34" s="13"/>
      <c r="W34" s="14"/>
      <c r="X34" s="15"/>
      <c r="Y34" s="13"/>
      <c r="Z34" s="14"/>
      <c r="AA34" s="15"/>
      <c r="AB34" s="13"/>
      <c r="AC34" s="14"/>
      <c r="AD34" s="15"/>
      <c r="AE34" s="13"/>
      <c r="AF34" s="14"/>
      <c r="AG34" s="15"/>
      <c r="AH34" s="13"/>
      <c r="AI34" s="14"/>
      <c r="AJ34" s="15"/>
      <c r="AK34" s="13"/>
      <c r="AL34" s="14"/>
      <c r="AM34" s="15"/>
      <c r="AN34" s="7">
        <v>1</v>
      </c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</row>
    <row r="35" spans="1:258" x14ac:dyDescent="0.15">
      <c r="A35" s="50" t="s">
        <v>143</v>
      </c>
      <c r="B35" s="51">
        <v>47.6</v>
      </c>
      <c r="C35" s="55" t="s">
        <v>147</v>
      </c>
      <c r="D35" s="40"/>
      <c r="E35" s="138"/>
      <c r="F35" s="18"/>
      <c r="G35" s="16"/>
      <c r="H35" s="17"/>
      <c r="I35" s="17"/>
      <c r="J35" s="16"/>
      <c r="K35" s="17"/>
      <c r="L35" s="18" t="s">
        <v>20</v>
      </c>
      <c r="M35" s="139"/>
      <c r="N35" s="17"/>
      <c r="O35" s="18" t="s">
        <v>20</v>
      </c>
      <c r="P35" s="16"/>
      <c r="Q35" s="17" t="s">
        <v>20</v>
      </c>
      <c r="R35" s="18"/>
      <c r="S35" s="16"/>
      <c r="T35" s="17"/>
      <c r="U35" s="18"/>
      <c r="V35" s="16"/>
      <c r="W35" s="17"/>
      <c r="X35" s="18"/>
      <c r="Y35" s="16"/>
      <c r="Z35" s="17"/>
      <c r="AA35" s="18"/>
      <c r="AB35" s="16"/>
      <c r="AC35" s="17"/>
      <c r="AD35" s="18"/>
      <c r="AE35" s="16"/>
      <c r="AF35" s="17"/>
      <c r="AG35" s="18"/>
      <c r="AH35" s="16"/>
      <c r="AI35" s="17"/>
      <c r="AJ35" s="18"/>
      <c r="AK35" s="16"/>
      <c r="AL35" s="17"/>
      <c r="AM35" s="18"/>
      <c r="AN35" s="7" t="s">
        <v>228</v>
      </c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</row>
    <row r="36" spans="1:258" x14ac:dyDescent="0.15">
      <c r="A36" s="50" t="s">
        <v>159</v>
      </c>
      <c r="B36" s="51">
        <v>10.3</v>
      </c>
      <c r="C36" s="55" t="s">
        <v>145</v>
      </c>
      <c r="D36" s="40"/>
      <c r="E36" s="138"/>
      <c r="F36" s="18"/>
      <c r="G36" s="16"/>
      <c r="H36" s="17"/>
      <c r="I36" s="17"/>
      <c r="J36" s="16"/>
      <c r="K36" s="17"/>
      <c r="L36" s="18"/>
      <c r="M36" s="16"/>
      <c r="N36" s="17"/>
      <c r="O36" s="18"/>
      <c r="P36" s="16"/>
      <c r="Q36" s="17"/>
      <c r="R36" s="18"/>
      <c r="S36" s="16"/>
      <c r="T36" s="17"/>
      <c r="U36" s="18"/>
      <c r="V36" s="16"/>
      <c r="W36" s="17"/>
      <c r="X36" s="18"/>
      <c r="Y36" s="16"/>
      <c r="Z36" s="17"/>
      <c r="AA36" s="18"/>
      <c r="AB36" s="16"/>
      <c r="AC36" s="17"/>
      <c r="AD36" s="18"/>
      <c r="AE36" s="16"/>
      <c r="AF36" s="17"/>
      <c r="AG36" s="18"/>
      <c r="AH36" s="16"/>
      <c r="AI36" s="17"/>
      <c r="AJ36" s="18"/>
      <c r="AK36" s="16"/>
      <c r="AL36" s="17"/>
      <c r="AM36" s="18"/>
      <c r="AN36" s="7" t="s">
        <v>197</v>
      </c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  <c r="IV36" s="8"/>
      <c r="IW36" s="8"/>
      <c r="IX36" s="8"/>
    </row>
    <row r="37" spans="1:258" x14ac:dyDescent="0.15">
      <c r="A37" s="50" t="s">
        <v>155</v>
      </c>
      <c r="B37" s="51">
        <v>8.6</v>
      </c>
      <c r="C37" s="55" t="s">
        <v>145</v>
      </c>
      <c r="D37" s="40"/>
      <c r="E37" s="138" t="s">
        <v>70</v>
      </c>
      <c r="F37" s="18"/>
      <c r="G37" s="16"/>
      <c r="H37" s="17" t="s">
        <v>70</v>
      </c>
      <c r="I37" s="18"/>
      <c r="J37" s="16" t="s">
        <v>70</v>
      </c>
      <c r="K37" s="17"/>
      <c r="L37" s="18"/>
      <c r="M37" s="16" t="s">
        <v>70</v>
      </c>
      <c r="N37" s="17"/>
      <c r="O37" s="18"/>
      <c r="P37" s="16" t="s">
        <v>70</v>
      </c>
      <c r="Q37" s="138"/>
      <c r="R37" s="140" t="s">
        <v>70</v>
      </c>
      <c r="S37" s="16"/>
      <c r="T37" s="17" t="s">
        <v>70</v>
      </c>
      <c r="U37" s="35"/>
      <c r="V37" s="16"/>
      <c r="W37" s="138" t="s">
        <v>70</v>
      </c>
      <c r="X37" s="140"/>
      <c r="Y37" s="16"/>
      <c r="Z37" s="17"/>
      <c r="AA37" s="18"/>
      <c r="AB37" s="16"/>
      <c r="AC37" s="17"/>
      <c r="AD37" s="18"/>
      <c r="AE37" s="16"/>
      <c r="AF37" s="17"/>
      <c r="AG37" s="18"/>
      <c r="AH37" s="16"/>
      <c r="AI37" s="17"/>
      <c r="AJ37" s="18"/>
      <c r="AK37" s="16"/>
      <c r="AL37" s="17"/>
      <c r="AM37" s="18"/>
      <c r="AN37" s="7">
        <v>8</v>
      </c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</row>
    <row r="38" spans="1:258" x14ac:dyDescent="0.15">
      <c r="A38" s="50" t="s">
        <v>144</v>
      </c>
      <c r="B38" s="51">
        <v>24.5</v>
      </c>
      <c r="C38" s="55" t="s">
        <v>152</v>
      </c>
      <c r="D38" s="40"/>
      <c r="E38" s="138"/>
      <c r="F38" s="18"/>
      <c r="G38" s="16"/>
      <c r="H38" s="17"/>
      <c r="I38" s="18"/>
      <c r="J38" s="16"/>
      <c r="K38" s="17"/>
      <c r="L38" s="18"/>
      <c r="M38" s="16"/>
      <c r="N38" s="17"/>
      <c r="O38" s="18"/>
      <c r="P38" s="16"/>
      <c r="Q38" s="138"/>
      <c r="R38" s="140"/>
      <c r="S38" s="16"/>
      <c r="T38" s="17"/>
      <c r="U38" s="35"/>
      <c r="V38" s="16" t="s">
        <v>28</v>
      </c>
      <c r="W38" s="138"/>
      <c r="X38" s="140"/>
      <c r="Y38" s="16"/>
      <c r="Z38" s="17"/>
      <c r="AA38" s="18"/>
      <c r="AB38" s="16"/>
      <c r="AC38" s="17"/>
      <c r="AD38" s="18"/>
      <c r="AE38" s="16"/>
      <c r="AF38" s="17"/>
      <c r="AG38" s="18"/>
      <c r="AH38" s="16"/>
      <c r="AI38" s="17"/>
      <c r="AJ38" s="18"/>
      <c r="AK38" s="16"/>
      <c r="AL38" s="17" t="s">
        <v>71</v>
      </c>
      <c r="AM38" s="18"/>
      <c r="AN38" s="7">
        <v>2</v>
      </c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</row>
    <row r="39" spans="1:258" x14ac:dyDescent="0.15">
      <c r="A39" s="50"/>
      <c r="C39" s="52"/>
      <c r="D39" s="45"/>
      <c r="E39" s="20"/>
      <c r="F39" s="21"/>
      <c r="G39" s="19"/>
      <c r="H39" s="20" t="s">
        <v>30</v>
      </c>
      <c r="I39" s="21"/>
      <c r="J39" s="30"/>
      <c r="K39" s="20"/>
      <c r="L39" s="21"/>
      <c r="M39" s="30" t="s">
        <v>30</v>
      </c>
      <c r="N39" s="20"/>
      <c r="O39" s="21"/>
      <c r="P39" s="30"/>
      <c r="Q39" s="20"/>
      <c r="R39" s="21" t="s">
        <v>30</v>
      </c>
      <c r="S39" s="30"/>
      <c r="T39" s="20" t="s">
        <v>30</v>
      </c>
      <c r="U39" s="21"/>
      <c r="V39" s="30"/>
      <c r="W39" s="20" t="s">
        <v>30</v>
      </c>
      <c r="X39" s="140"/>
      <c r="Y39" s="16"/>
      <c r="Z39" s="17"/>
      <c r="AA39" s="18"/>
      <c r="AB39" s="16"/>
      <c r="AC39" s="17"/>
      <c r="AD39" s="18"/>
      <c r="AE39" s="16"/>
      <c r="AF39" s="17"/>
      <c r="AG39" s="18"/>
      <c r="AH39" s="16"/>
      <c r="AI39" s="17"/>
      <c r="AJ39" s="18"/>
      <c r="AK39" s="16"/>
      <c r="AL39" s="17"/>
      <c r="AM39" s="18"/>
      <c r="AN39" s="7">
        <v>5</v>
      </c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</row>
    <row r="40" spans="1:258" x14ac:dyDescent="0.15">
      <c r="A40" s="196" t="s">
        <v>220</v>
      </c>
      <c r="B40" s="197"/>
      <c r="C40" s="198"/>
      <c r="D40" s="1"/>
      <c r="E40" s="14" t="s">
        <v>19</v>
      </c>
      <c r="F40" s="15"/>
      <c r="G40" s="13"/>
      <c r="H40" s="14"/>
      <c r="I40" s="15"/>
      <c r="J40" s="13"/>
      <c r="K40" s="14"/>
      <c r="L40" s="15" t="s">
        <v>171</v>
      </c>
      <c r="M40" s="13"/>
      <c r="N40" s="14"/>
      <c r="O40" s="15"/>
      <c r="P40" s="13"/>
      <c r="Q40" s="14"/>
      <c r="R40" s="15"/>
      <c r="S40" s="13"/>
      <c r="T40" s="14"/>
      <c r="U40" s="15"/>
      <c r="V40" s="13"/>
      <c r="W40" s="14"/>
      <c r="X40" s="15"/>
      <c r="Y40" s="13" t="s">
        <v>19</v>
      </c>
      <c r="Z40" s="14"/>
      <c r="AA40" s="15"/>
      <c r="AB40" s="13"/>
      <c r="AC40" s="14"/>
      <c r="AD40" s="15"/>
      <c r="AE40" s="13"/>
      <c r="AF40" s="14"/>
      <c r="AG40" s="15"/>
      <c r="AH40" s="13"/>
      <c r="AI40" s="14"/>
      <c r="AJ40" s="15"/>
      <c r="AK40" s="13"/>
      <c r="AL40" s="14"/>
      <c r="AM40" s="15"/>
      <c r="AN40" s="7">
        <v>3</v>
      </c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</row>
    <row r="41" spans="1:258" x14ac:dyDescent="0.15">
      <c r="A41" s="50" t="s">
        <v>148</v>
      </c>
      <c r="B41" s="51">
        <v>39.200000000000003</v>
      </c>
      <c r="C41" s="55" t="s">
        <v>145</v>
      </c>
      <c r="D41" s="40"/>
      <c r="F41" s="18"/>
      <c r="G41" s="16"/>
      <c r="H41" s="17"/>
      <c r="I41" s="17" t="s">
        <v>43</v>
      </c>
      <c r="J41" s="16"/>
      <c r="K41" s="17"/>
      <c r="L41" s="18"/>
      <c r="M41" s="16"/>
      <c r="N41" s="17"/>
      <c r="O41" s="18" t="s">
        <v>20</v>
      </c>
      <c r="P41" s="16"/>
      <c r="Q41" s="17" t="s">
        <v>43</v>
      </c>
      <c r="S41" s="16"/>
      <c r="T41" s="17"/>
      <c r="U41" s="18"/>
      <c r="V41" s="16"/>
      <c r="W41" s="17"/>
      <c r="X41" s="18"/>
      <c r="Y41" s="16"/>
      <c r="Z41" s="17"/>
      <c r="AA41" s="18"/>
      <c r="AB41" s="16"/>
      <c r="AC41" s="17"/>
      <c r="AD41" s="18"/>
      <c r="AE41" s="16"/>
      <c r="AF41" s="17"/>
      <c r="AG41" s="18"/>
      <c r="AH41" s="16" t="s">
        <v>20</v>
      </c>
      <c r="AI41" s="17"/>
      <c r="AJ41" s="18"/>
      <c r="AK41" s="16"/>
      <c r="AL41" s="17"/>
      <c r="AM41" s="18"/>
      <c r="AN41" s="7" t="s">
        <v>178</v>
      </c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</row>
    <row r="42" spans="1:258" x14ac:dyDescent="0.15">
      <c r="A42" s="50"/>
      <c r="C42" s="53"/>
      <c r="D42" s="40" t="s">
        <v>32</v>
      </c>
      <c r="F42" s="18"/>
      <c r="G42" s="16"/>
      <c r="H42" s="17"/>
      <c r="I42" s="17" t="s">
        <v>62</v>
      </c>
      <c r="J42" s="16"/>
      <c r="K42" s="17" t="s">
        <v>85</v>
      </c>
      <c r="L42" s="18"/>
      <c r="M42" s="16" t="s">
        <v>25</v>
      </c>
      <c r="N42" s="17"/>
      <c r="O42" s="18"/>
      <c r="P42" s="16" t="s">
        <v>34</v>
      </c>
      <c r="Q42" s="17"/>
      <c r="R42" s="18" t="s">
        <v>33</v>
      </c>
      <c r="S42" s="16"/>
      <c r="T42" s="17"/>
      <c r="U42" s="18" t="s">
        <v>140</v>
      </c>
      <c r="V42" s="16"/>
      <c r="W42" s="17" t="s">
        <v>61</v>
      </c>
      <c r="X42" s="18"/>
      <c r="Y42" s="16"/>
      <c r="Z42" s="17"/>
      <c r="AA42" s="18"/>
      <c r="AB42" s="16"/>
      <c r="AC42" s="17" t="s">
        <v>62</v>
      </c>
      <c r="AD42" s="18"/>
      <c r="AE42" s="16"/>
      <c r="AF42" s="17"/>
      <c r="AG42" s="18"/>
      <c r="AH42" s="16"/>
      <c r="AI42" s="17" t="s">
        <v>59</v>
      </c>
      <c r="AJ42" s="18"/>
      <c r="AK42" s="16"/>
      <c r="AL42" s="17" t="s">
        <v>54</v>
      </c>
      <c r="AM42" s="18"/>
      <c r="AN42" s="7">
        <v>11</v>
      </c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</row>
    <row r="43" spans="1:258" x14ac:dyDescent="0.15">
      <c r="A43" s="196" t="s">
        <v>221</v>
      </c>
      <c r="B43" s="197"/>
      <c r="C43" s="198"/>
      <c r="D43" s="39"/>
      <c r="E43" s="33"/>
      <c r="F43" s="37"/>
      <c r="G43" s="14" t="s">
        <v>84</v>
      </c>
      <c r="H43" s="14"/>
      <c r="I43" s="15"/>
      <c r="J43" s="13"/>
      <c r="K43" s="32" t="s">
        <v>108</v>
      </c>
      <c r="L43" s="12"/>
      <c r="M43" s="141"/>
      <c r="N43" s="14"/>
      <c r="O43" s="15"/>
      <c r="P43" s="13"/>
      <c r="Q43" s="14"/>
      <c r="R43" s="15"/>
      <c r="S43" s="11" t="s">
        <v>19</v>
      </c>
      <c r="T43" s="14"/>
      <c r="U43" s="15"/>
      <c r="V43" s="13"/>
      <c r="W43" s="14"/>
      <c r="X43" s="15"/>
      <c r="Y43" s="13" t="s">
        <v>84</v>
      </c>
      <c r="Z43" s="14"/>
      <c r="AA43" s="15"/>
      <c r="AB43" s="13"/>
      <c r="AC43" s="14"/>
      <c r="AD43" s="15"/>
      <c r="AE43" s="13"/>
      <c r="AF43" s="14"/>
      <c r="AG43" s="15"/>
      <c r="AH43" s="13"/>
      <c r="AI43" s="14"/>
      <c r="AJ43" s="15"/>
      <c r="AK43" s="13"/>
      <c r="AL43" s="14"/>
      <c r="AM43" s="15"/>
      <c r="AN43" s="7" t="s">
        <v>130</v>
      </c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</row>
    <row r="44" spans="1:258" x14ac:dyDescent="0.15">
      <c r="A44" s="50" t="s">
        <v>143</v>
      </c>
      <c r="B44" s="51">
        <v>350</v>
      </c>
      <c r="C44" s="55" t="s">
        <v>147</v>
      </c>
      <c r="D44" s="40"/>
      <c r="E44" s="17"/>
      <c r="F44" s="18"/>
      <c r="G44" s="16"/>
      <c r="H44" s="17"/>
      <c r="I44" s="18"/>
      <c r="J44" s="17" t="s">
        <v>43</v>
      </c>
      <c r="K44" s="17"/>
      <c r="L44" s="18"/>
      <c r="M44" s="16"/>
      <c r="N44" s="17" t="s">
        <v>43</v>
      </c>
      <c r="O44" s="18"/>
      <c r="P44" s="16"/>
      <c r="Q44" s="17" t="s">
        <v>20</v>
      </c>
      <c r="S44" s="16"/>
      <c r="T44" s="17"/>
      <c r="U44" s="18"/>
      <c r="V44" s="16" t="s">
        <v>43</v>
      </c>
      <c r="W44" s="17"/>
      <c r="X44" s="18"/>
      <c r="Y44" s="16"/>
      <c r="Z44" s="17"/>
      <c r="AA44" s="18"/>
      <c r="AB44" s="16"/>
      <c r="AC44" s="17"/>
      <c r="AD44" s="18"/>
      <c r="AE44" s="16"/>
      <c r="AF44" s="17"/>
      <c r="AG44" s="18"/>
      <c r="AH44" s="16"/>
      <c r="AI44" s="17"/>
      <c r="AJ44" s="18"/>
      <c r="AK44" s="16"/>
      <c r="AL44" s="17"/>
      <c r="AM44" s="18"/>
      <c r="AN44" s="7" t="s">
        <v>178</v>
      </c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</row>
    <row r="45" spans="1:258" x14ac:dyDescent="0.15">
      <c r="A45" s="50" t="s">
        <v>160</v>
      </c>
      <c r="B45" s="51">
        <f>22.9</f>
        <v>22.9</v>
      </c>
      <c r="C45" s="56" t="s">
        <v>147</v>
      </c>
      <c r="D45" s="40" t="s">
        <v>69</v>
      </c>
      <c r="F45" s="18"/>
      <c r="G45" s="16"/>
      <c r="H45" s="44"/>
      <c r="I45" s="18"/>
      <c r="J45" s="16"/>
      <c r="K45" s="17"/>
      <c r="L45" s="18"/>
      <c r="M45" s="16" t="s">
        <v>25</v>
      </c>
      <c r="N45" s="17"/>
      <c r="O45" s="35"/>
      <c r="P45" s="16" t="s">
        <v>60</v>
      </c>
      <c r="Q45" s="17"/>
      <c r="R45" s="18" t="s">
        <v>57</v>
      </c>
      <c r="S45" s="16"/>
      <c r="T45" s="17"/>
      <c r="U45" s="18" t="s">
        <v>140</v>
      </c>
      <c r="V45" s="16"/>
      <c r="W45" s="17" t="s">
        <v>61</v>
      </c>
      <c r="X45" s="18"/>
      <c r="Y45" s="16"/>
      <c r="Z45" s="17"/>
      <c r="AA45" s="18"/>
      <c r="AB45" s="16"/>
      <c r="AC45" s="17"/>
      <c r="AD45" s="18"/>
      <c r="AE45" s="16"/>
      <c r="AF45" s="17"/>
      <c r="AG45" s="18"/>
      <c r="AH45" s="16"/>
      <c r="AI45" s="17"/>
      <c r="AJ45" s="18"/>
      <c r="AK45" s="16"/>
      <c r="AL45" s="17" t="s">
        <v>61</v>
      </c>
      <c r="AM45" s="18"/>
      <c r="AN45" s="7">
        <v>7</v>
      </c>
    </row>
    <row r="46" spans="1:258" x14ac:dyDescent="0.15">
      <c r="A46" s="50" t="s">
        <v>156</v>
      </c>
      <c r="B46" s="51">
        <v>22.9</v>
      </c>
      <c r="C46" s="56" t="s">
        <v>147</v>
      </c>
      <c r="D46" s="40"/>
      <c r="E46" s="10" t="s">
        <v>70</v>
      </c>
      <c r="F46" s="18"/>
      <c r="G46" s="16"/>
      <c r="H46" s="17" t="s">
        <v>70</v>
      </c>
      <c r="I46" s="18"/>
      <c r="J46" s="16" t="s">
        <v>27</v>
      </c>
      <c r="K46" s="17"/>
      <c r="L46" s="18"/>
      <c r="M46" s="16" t="s">
        <v>27</v>
      </c>
      <c r="N46" s="17"/>
      <c r="O46" s="18"/>
      <c r="P46" s="16" t="s">
        <v>27</v>
      </c>
      <c r="Q46" s="17"/>
      <c r="R46" s="18" t="s">
        <v>27</v>
      </c>
      <c r="S46" s="16"/>
      <c r="T46" s="17" t="s">
        <v>27</v>
      </c>
      <c r="U46" s="18"/>
      <c r="V46" s="16"/>
      <c r="W46" s="17" t="s">
        <v>27</v>
      </c>
      <c r="X46" s="18"/>
      <c r="Y46" s="16"/>
      <c r="Z46" s="17"/>
      <c r="AA46" s="18"/>
      <c r="AB46" s="16"/>
      <c r="AC46" s="17"/>
      <c r="AD46" s="18"/>
      <c r="AE46" s="16"/>
      <c r="AF46" s="17"/>
      <c r="AG46" s="18"/>
      <c r="AH46" s="16"/>
      <c r="AI46" s="17"/>
      <c r="AJ46" s="18"/>
      <c r="AK46" s="16"/>
      <c r="AL46" s="17"/>
      <c r="AM46" s="18"/>
      <c r="AN46" s="7">
        <v>8</v>
      </c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</row>
    <row r="47" spans="1:258" x14ac:dyDescent="0.15">
      <c r="A47" s="50" t="s">
        <v>144</v>
      </c>
      <c r="B47" s="51">
        <v>65.3</v>
      </c>
      <c r="C47" s="57" t="s">
        <v>152</v>
      </c>
      <c r="D47" s="40"/>
      <c r="F47" s="18"/>
      <c r="G47" s="16"/>
      <c r="H47" s="17"/>
      <c r="I47" s="18"/>
      <c r="J47" s="40"/>
      <c r="K47" s="17"/>
      <c r="L47" s="18"/>
      <c r="M47" s="16"/>
      <c r="N47" s="17"/>
      <c r="O47" s="18"/>
      <c r="P47" s="16"/>
      <c r="Q47" s="17"/>
      <c r="R47" s="18"/>
      <c r="S47" s="16"/>
      <c r="T47" s="17"/>
      <c r="U47" s="18"/>
      <c r="V47" s="16" t="s">
        <v>28</v>
      </c>
      <c r="W47" s="17"/>
      <c r="X47" s="18"/>
      <c r="Y47" s="16"/>
      <c r="Z47" s="17"/>
      <c r="AA47" s="18"/>
      <c r="AB47" s="16"/>
      <c r="AC47" s="17"/>
      <c r="AD47" s="18"/>
      <c r="AE47" s="16"/>
      <c r="AF47" s="17"/>
      <c r="AG47" s="18"/>
      <c r="AH47" s="16"/>
      <c r="AI47" s="17"/>
      <c r="AJ47" s="18"/>
      <c r="AK47" s="16"/>
      <c r="AL47" s="17" t="s">
        <v>71</v>
      </c>
      <c r="AM47" s="18"/>
      <c r="AN47" s="7">
        <v>2</v>
      </c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</row>
    <row r="48" spans="1:258" x14ac:dyDescent="0.15">
      <c r="A48" s="50"/>
      <c r="C48" s="57"/>
      <c r="D48" s="40"/>
      <c r="E48" s="17"/>
      <c r="F48" s="18"/>
      <c r="G48" s="16"/>
      <c r="H48" s="17" t="s">
        <v>30</v>
      </c>
      <c r="I48" s="18"/>
      <c r="J48" s="17"/>
      <c r="K48" s="17"/>
      <c r="L48" s="18"/>
      <c r="M48" s="16" t="s">
        <v>30</v>
      </c>
      <c r="N48" s="17"/>
      <c r="O48" s="18"/>
      <c r="P48" s="16"/>
      <c r="Q48" s="17"/>
      <c r="R48" s="18" t="s">
        <v>30</v>
      </c>
      <c r="S48" s="16"/>
      <c r="T48" s="17" t="s">
        <v>30</v>
      </c>
      <c r="U48" s="18"/>
      <c r="V48" s="16"/>
      <c r="W48" s="17" t="s">
        <v>30</v>
      </c>
      <c r="X48" s="18"/>
      <c r="Y48" s="16"/>
      <c r="Z48" s="17"/>
      <c r="AA48" s="18"/>
      <c r="AB48" s="16"/>
      <c r="AC48" s="17"/>
      <c r="AD48" s="18"/>
      <c r="AE48" s="16"/>
      <c r="AF48" s="17"/>
      <c r="AG48" s="18"/>
      <c r="AH48" s="16"/>
      <c r="AI48" s="17"/>
      <c r="AJ48" s="18"/>
      <c r="AK48" s="16"/>
      <c r="AL48" s="17"/>
      <c r="AM48" s="18"/>
      <c r="AN48" s="7">
        <v>5</v>
      </c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  <c r="IR48" s="8"/>
      <c r="IS48" s="8"/>
      <c r="IT48" s="8"/>
      <c r="IU48" s="8"/>
      <c r="IV48" s="8"/>
      <c r="IW48" s="8"/>
      <c r="IX48" s="8"/>
    </row>
    <row r="49" spans="1:258" x14ac:dyDescent="0.15">
      <c r="A49" s="196" t="s">
        <v>222</v>
      </c>
      <c r="B49" s="197"/>
      <c r="C49" s="198"/>
      <c r="D49" s="39" t="s">
        <v>20</v>
      </c>
      <c r="E49" s="58"/>
      <c r="F49" s="15"/>
      <c r="G49" s="13"/>
      <c r="H49" s="14"/>
      <c r="I49" s="14" t="s">
        <v>20</v>
      </c>
      <c r="J49" s="13"/>
      <c r="K49" s="14"/>
      <c r="L49" s="15" t="s">
        <v>43</v>
      </c>
      <c r="M49" s="13"/>
      <c r="N49" s="14"/>
      <c r="O49" s="15" t="s">
        <v>20</v>
      </c>
      <c r="P49" s="13"/>
      <c r="Q49" s="14"/>
      <c r="R49" s="15"/>
      <c r="S49" s="13"/>
      <c r="T49" s="14" t="s">
        <v>20</v>
      </c>
      <c r="U49" s="15"/>
      <c r="V49" s="13" t="s">
        <v>20</v>
      </c>
      <c r="W49" s="14"/>
      <c r="X49" s="15"/>
      <c r="Y49" s="13"/>
      <c r="Z49" s="14"/>
      <c r="AA49" s="15"/>
      <c r="AB49" s="13"/>
      <c r="AC49" s="14"/>
      <c r="AD49" s="15"/>
      <c r="AE49" s="13"/>
      <c r="AF49" s="14"/>
      <c r="AG49" s="15"/>
      <c r="AH49" s="13"/>
      <c r="AI49" s="14"/>
      <c r="AJ49" s="15"/>
      <c r="AK49" s="13"/>
      <c r="AL49" s="14"/>
      <c r="AM49" s="15"/>
      <c r="AN49" s="7" t="s">
        <v>179</v>
      </c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</row>
    <row r="50" spans="1:258" x14ac:dyDescent="0.15">
      <c r="A50" s="50" t="s">
        <v>149</v>
      </c>
      <c r="B50" s="51">
        <v>72</v>
      </c>
      <c r="C50" s="55" t="s">
        <v>145</v>
      </c>
      <c r="D50" s="45"/>
      <c r="E50" s="59"/>
      <c r="F50" s="21"/>
      <c r="G50" s="19"/>
      <c r="H50" s="20"/>
      <c r="I50" s="21" t="s">
        <v>62</v>
      </c>
      <c r="J50" s="19"/>
      <c r="K50" s="20"/>
      <c r="L50" s="21"/>
      <c r="M50" s="19"/>
      <c r="N50" s="20"/>
      <c r="O50" s="21"/>
      <c r="P50" s="19"/>
      <c r="Q50" s="20"/>
      <c r="R50" s="21" t="s">
        <v>57</v>
      </c>
      <c r="S50" s="19"/>
      <c r="T50" s="20"/>
      <c r="U50" s="21"/>
      <c r="V50" s="19"/>
      <c r="W50" s="20" t="s">
        <v>61</v>
      </c>
      <c r="X50" s="21"/>
      <c r="Y50" s="19"/>
      <c r="Z50" s="20"/>
      <c r="AA50" s="21"/>
      <c r="AB50" s="19"/>
      <c r="AC50" s="20"/>
      <c r="AD50" s="21"/>
      <c r="AE50" s="19"/>
      <c r="AF50" s="20"/>
      <c r="AG50" s="21"/>
      <c r="AH50" s="19"/>
      <c r="AI50" s="20"/>
      <c r="AJ50" s="21"/>
      <c r="AK50" s="19"/>
      <c r="AL50" s="20"/>
      <c r="AM50" s="21"/>
      <c r="AN50" s="34">
        <v>3</v>
      </c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  <c r="IV50" s="8"/>
      <c r="IW50" s="8"/>
      <c r="IX50" s="8"/>
    </row>
    <row r="51" spans="1:258" x14ac:dyDescent="0.15">
      <c r="A51" s="196" t="s">
        <v>224</v>
      </c>
      <c r="B51" s="197"/>
      <c r="C51" s="198"/>
      <c r="D51" s="39" t="s">
        <v>43</v>
      </c>
      <c r="E51" s="58"/>
      <c r="F51" s="15"/>
      <c r="G51" s="13"/>
      <c r="H51" s="14"/>
      <c r="I51" s="14" t="s">
        <v>20</v>
      </c>
      <c r="J51" s="13"/>
      <c r="K51" s="14"/>
      <c r="L51" s="15"/>
      <c r="M51" s="13"/>
      <c r="N51" s="14"/>
      <c r="O51" s="15" t="s">
        <v>20</v>
      </c>
      <c r="P51" s="13"/>
      <c r="Q51" s="14"/>
      <c r="R51" s="15"/>
      <c r="S51" s="13"/>
      <c r="T51" s="14" t="s">
        <v>20</v>
      </c>
      <c r="U51" s="15"/>
      <c r="V51" s="13" t="s">
        <v>20</v>
      </c>
      <c r="W51" s="14"/>
      <c r="X51" s="15"/>
      <c r="Y51" s="13"/>
      <c r="Z51" s="14"/>
      <c r="AA51" s="15"/>
      <c r="AB51" s="13"/>
      <c r="AC51" s="14"/>
      <c r="AD51" s="15"/>
      <c r="AE51" s="13"/>
      <c r="AF51" s="14"/>
      <c r="AG51" s="15"/>
      <c r="AH51" s="13" t="s">
        <v>20</v>
      </c>
      <c r="AI51" s="14"/>
      <c r="AJ51" s="15"/>
      <c r="AK51" s="13"/>
      <c r="AL51" s="14"/>
      <c r="AM51" s="15"/>
      <c r="AN51" s="7" t="s">
        <v>179</v>
      </c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  <c r="IR51" s="8"/>
      <c r="IS51" s="8"/>
      <c r="IT51" s="8"/>
      <c r="IU51" s="8"/>
      <c r="IV51" s="8"/>
      <c r="IW51" s="8"/>
      <c r="IX51" s="8"/>
    </row>
    <row r="52" spans="1:258" x14ac:dyDescent="0.15">
      <c r="A52" s="50" t="s">
        <v>149</v>
      </c>
      <c r="B52" s="51">
        <v>31.8</v>
      </c>
      <c r="C52" s="55" t="s">
        <v>145</v>
      </c>
      <c r="D52" s="45" t="s">
        <v>174</v>
      </c>
      <c r="E52" s="59"/>
      <c r="F52" s="21"/>
      <c r="G52" s="19"/>
      <c r="H52" s="20"/>
      <c r="I52" s="21"/>
      <c r="J52" s="19"/>
      <c r="K52" s="20" t="s">
        <v>85</v>
      </c>
      <c r="L52" s="21"/>
      <c r="M52" s="19"/>
      <c r="N52" s="20"/>
      <c r="O52" s="21"/>
      <c r="P52" s="19" t="s">
        <v>60</v>
      </c>
      <c r="Q52" s="20"/>
      <c r="R52" s="21"/>
      <c r="S52" s="19"/>
      <c r="T52" s="20"/>
      <c r="U52" s="21" t="s">
        <v>140</v>
      </c>
      <c r="V52" s="19"/>
      <c r="W52" s="20"/>
      <c r="X52" s="21"/>
      <c r="Y52" s="19"/>
      <c r="Z52" s="20"/>
      <c r="AA52" s="21"/>
      <c r="AB52" s="19"/>
      <c r="AC52" s="20"/>
      <c r="AD52" s="21"/>
      <c r="AE52" s="19"/>
      <c r="AF52" s="20"/>
      <c r="AG52" s="21"/>
      <c r="AH52" s="19"/>
      <c r="AI52" s="20"/>
      <c r="AJ52" s="21"/>
      <c r="AK52" s="19"/>
      <c r="AL52" s="20" t="s">
        <v>54</v>
      </c>
      <c r="AM52" s="21"/>
      <c r="AN52" s="34">
        <v>5</v>
      </c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  <c r="IR52" s="8"/>
      <c r="IS52" s="8"/>
      <c r="IT52" s="8"/>
      <c r="IU52" s="8"/>
      <c r="IV52" s="8"/>
      <c r="IW52" s="8"/>
      <c r="IX52" s="8"/>
    </row>
    <row r="53" spans="1:258" x14ac:dyDescent="0.15">
      <c r="A53" s="196" t="s">
        <v>229</v>
      </c>
      <c r="B53" s="197"/>
      <c r="C53" s="198"/>
      <c r="E53" s="17"/>
      <c r="F53" s="18"/>
      <c r="G53" s="16"/>
      <c r="H53" s="17"/>
      <c r="I53" s="17"/>
      <c r="J53" s="16"/>
      <c r="K53" s="17"/>
      <c r="L53" s="18"/>
      <c r="M53" s="16"/>
      <c r="N53" s="17"/>
      <c r="O53" s="18" t="s">
        <v>20</v>
      </c>
      <c r="P53" s="16"/>
      <c r="Q53" s="17" t="s">
        <v>20</v>
      </c>
      <c r="S53" s="16"/>
      <c r="T53" s="17" t="s">
        <v>20</v>
      </c>
      <c r="U53" s="18"/>
      <c r="V53" s="16" t="s">
        <v>20</v>
      </c>
      <c r="W53" s="17"/>
      <c r="X53" s="18"/>
      <c r="Y53" s="16"/>
      <c r="Z53" s="17"/>
      <c r="AA53" s="18"/>
      <c r="AB53" s="16"/>
      <c r="AC53" s="17"/>
      <c r="AD53" s="18"/>
      <c r="AE53" s="16"/>
      <c r="AF53" s="17"/>
      <c r="AG53" s="18"/>
      <c r="AH53" s="16"/>
      <c r="AI53" s="17"/>
      <c r="AJ53" s="18"/>
      <c r="AK53" s="16"/>
      <c r="AL53" s="17"/>
      <c r="AM53" s="18"/>
      <c r="AN53" s="7">
        <v>4</v>
      </c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  <c r="IV53" s="8"/>
      <c r="IW53" s="8"/>
      <c r="IX53" s="8"/>
    </row>
    <row r="54" spans="1:258" x14ac:dyDescent="0.15">
      <c r="A54" s="50" t="s">
        <v>149</v>
      </c>
      <c r="B54" s="51">
        <v>36.200000000000003</v>
      </c>
      <c r="C54" s="55" t="s">
        <v>145</v>
      </c>
      <c r="D54" s="60"/>
      <c r="E54" s="20"/>
      <c r="F54" s="21"/>
      <c r="G54" s="19"/>
      <c r="H54" s="20"/>
      <c r="I54" s="21"/>
      <c r="J54" s="19"/>
      <c r="K54" s="20"/>
      <c r="L54" s="21"/>
      <c r="M54" s="19" t="s">
        <v>25</v>
      </c>
      <c r="N54" s="20"/>
      <c r="O54" s="21"/>
      <c r="P54" s="19" t="s">
        <v>34</v>
      </c>
      <c r="Q54" s="20"/>
      <c r="R54" s="21" t="s">
        <v>57</v>
      </c>
      <c r="S54" s="19"/>
      <c r="T54" s="20"/>
      <c r="U54" s="21" t="s">
        <v>140</v>
      </c>
      <c r="V54" s="19"/>
      <c r="W54" s="20"/>
      <c r="X54" s="21"/>
      <c r="Y54" s="19"/>
      <c r="Z54" s="20"/>
      <c r="AA54" s="21"/>
      <c r="AB54" s="19"/>
      <c r="AC54" s="20"/>
      <c r="AD54" s="21"/>
      <c r="AE54" s="19"/>
      <c r="AF54" s="20"/>
      <c r="AG54" s="21"/>
      <c r="AH54" s="19"/>
      <c r="AI54" s="20"/>
      <c r="AJ54" s="21"/>
      <c r="AK54" s="19"/>
      <c r="AL54" s="20"/>
      <c r="AM54" s="21"/>
      <c r="AN54" s="34">
        <v>4</v>
      </c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  <c r="IR54" s="8"/>
      <c r="IS54" s="8"/>
      <c r="IT54" s="8"/>
      <c r="IU54" s="8"/>
      <c r="IV54" s="8"/>
      <c r="IW54" s="8"/>
      <c r="IX54" s="8"/>
    </row>
    <row r="55" spans="1:258" x14ac:dyDescent="0.15">
      <c r="A55" s="196" t="s">
        <v>223</v>
      </c>
      <c r="B55" s="197"/>
      <c r="C55" s="198"/>
      <c r="D55" s="40"/>
      <c r="F55" s="18"/>
      <c r="G55" s="16"/>
      <c r="H55" s="17"/>
      <c r="I55" s="18"/>
      <c r="J55" s="16"/>
      <c r="K55" s="17"/>
      <c r="L55" s="18"/>
      <c r="M55" s="16"/>
      <c r="N55" s="17"/>
      <c r="O55" s="18"/>
      <c r="P55" s="16"/>
      <c r="Q55" s="17"/>
      <c r="R55" s="18"/>
      <c r="S55" s="16"/>
      <c r="T55" s="17"/>
      <c r="U55" s="18"/>
      <c r="V55" s="16"/>
      <c r="W55" s="17"/>
      <c r="X55" s="18"/>
      <c r="Y55" s="16"/>
      <c r="Z55" s="17"/>
      <c r="AA55" s="18"/>
      <c r="AB55" s="16"/>
      <c r="AC55" s="17"/>
      <c r="AD55" s="18"/>
      <c r="AE55" s="16"/>
      <c r="AF55" s="17"/>
      <c r="AG55" s="18"/>
      <c r="AH55" s="16"/>
      <c r="AI55" s="17"/>
      <c r="AJ55" s="18"/>
      <c r="AK55" s="16"/>
      <c r="AL55" s="17"/>
      <c r="AM55" s="18"/>
      <c r="AN55" s="61" t="s">
        <v>180</v>
      </c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  <c r="IV55" s="8"/>
      <c r="IW55" s="8"/>
      <c r="IX55" s="8"/>
    </row>
    <row r="56" spans="1:258" x14ac:dyDescent="0.15">
      <c r="A56" s="50" t="s">
        <v>143</v>
      </c>
      <c r="B56" s="51">
        <v>40.6</v>
      </c>
      <c r="C56" s="55" t="s">
        <v>147</v>
      </c>
      <c r="D56" s="40"/>
      <c r="F56" s="18"/>
      <c r="G56" s="16"/>
      <c r="H56" s="17"/>
      <c r="I56" s="18"/>
      <c r="J56" s="16"/>
      <c r="K56" s="17"/>
      <c r="L56" s="18"/>
      <c r="M56" s="16"/>
      <c r="N56" s="17"/>
      <c r="O56" s="18"/>
      <c r="P56" s="16"/>
      <c r="Q56" s="17"/>
      <c r="R56" s="18"/>
      <c r="S56" s="16"/>
      <c r="T56" s="17"/>
      <c r="U56" s="18"/>
      <c r="V56" s="16"/>
      <c r="W56" s="17"/>
      <c r="X56" s="18"/>
      <c r="Y56" s="16"/>
      <c r="Z56" s="17"/>
      <c r="AA56" s="18"/>
      <c r="AB56" s="16"/>
      <c r="AC56" s="17"/>
      <c r="AD56" s="18"/>
      <c r="AE56" s="16"/>
      <c r="AF56" s="17"/>
      <c r="AG56" s="18"/>
      <c r="AH56" s="16"/>
      <c r="AI56" s="17"/>
      <c r="AJ56" s="18"/>
      <c r="AK56" s="16"/>
      <c r="AL56" s="17"/>
      <c r="AM56" s="18"/>
      <c r="AN56" s="7" t="s">
        <v>173</v>
      </c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  <c r="IV56" s="8"/>
      <c r="IW56" s="8"/>
      <c r="IX56" s="8"/>
    </row>
    <row r="57" spans="1:258" x14ac:dyDescent="0.15">
      <c r="A57" s="50" t="s">
        <v>159</v>
      </c>
      <c r="B57" s="51">
        <v>21</v>
      </c>
      <c r="C57" s="55" t="s">
        <v>147</v>
      </c>
      <c r="D57" s="40"/>
      <c r="F57" s="18"/>
      <c r="G57" s="16"/>
      <c r="H57" s="17"/>
      <c r="I57" s="18" t="s">
        <v>172</v>
      </c>
      <c r="J57" s="16"/>
      <c r="K57" s="17" t="s">
        <v>85</v>
      </c>
      <c r="L57" s="18"/>
      <c r="M57" s="16" t="s">
        <v>25</v>
      </c>
      <c r="N57" s="17"/>
      <c r="O57" s="18"/>
      <c r="P57" s="16" t="s">
        <v>34</v>
      </c>
      <c r="Q57" s="17"/>
      <c r="R57" s="18" t="s">
        <v>57</v>
      </c>
      <c r="S57" s="16"/>
      <c r="T57" s="17"/>
      <c r="U57" s="18" t="s">
        <v>140</v>
      </c>
      <c r="V57" s="16"/>
      <c r="W57" s="17"/>
      <c r="X57" s="18"/>
      <c r="Y57" s="16"/>
      <c r="Z57" s="17"/>
      <c r="AA57" s="18"/>
      <c r="AB57" s="16"/>
      <c r="AC57" s="17"/>
      <c r="AD57" s="18"/>
      <c r="AE57" s="16"/>
      <c r="AF57" s="17"/>
      <c r="AG57" s="18"/>
      <c r="AH57" s="16"/>
      <c r="AI57" s="17"/>
      <c r="AJ57" s="18"/>
      <c r="AK57" s="16"/>
      <c r="AL57" s="17"/>
      <c r="AM57" s="18"/>
      <c r="AN57" s="7">
        <v>6</v>
      </c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</row>
    <row r="58" spans="1:258" x14ac:dyDescent="0.15">
      <c r="A58" s="50" t="s">
        <v>156</v>
      </c>
      <c r="B58" s="51">
        <v>21</v>
      </c>
      <c r="C58" s="55" t="s">
        <v>147</v>
      </c>
      <c r="D58" s="40"/>
      <c r="E58" s="10" t="s">
        <v>27</v>
      </c>
      <c r="F58" s="18"/>
      <c r="G58" s="16"/>
      <c r="H58" s="17" t="s">
        <v>27</v>
      </c>
      <c r="I58" s="18"/>
      <c r="J58" s="40" t="s">
        <v>70</v>
      </c>
      <c r="K58" s="17"/>
      <c r="L58" s="18"/>
      <c r="M58" s="16" t="s">
        <v>27</v>
      </c>
      <c r="N58" s="17"/>
      <c r="O58" s="18"/>
      <c r="P58" s="16" t="s">
        <v>27</v>
      </c>
      <c r="Q58" s="17"/>
      <c r="R58" s="18" t="s">
        <v>27</v>
      </c>
      <c r="S58" s="16"/>
      <c r="T58" s="17" t="s">
        <v>27</v>
      </c>
      <c r="U58" s="18"/>
      <c r="V58" s="16"/>
      <c r="W58" s="17" t="s">
        <v>27</v>
      </c>
      <c r="X58" s="18"/>
      <c r="Y58" s="16"/>
      <c r="Z58" s="17"/>
      <c r="AA58" s="18"/>
      <c r="AB58" s="16"/>
      <c r="AC58" s="17"/>
      <c r="AD58" s="18"/>
      <c r="AE58" s="16"/>
      <c r="AF58" s="17"/>
      <c r="AG58" s="18"/>
      <c r="AH58" s="16"/>
      <c r="AI58" s="17"/>
      <c r="AJ58" s="18"/>
      <c r="AK58" s="16"/>
      <c r="AL58" s="17"/>
      <c r="AM58" s="18"/>
      <c r="AN58" s="7">
        <v>8</v>
      </c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  <c r="IR58" s="8"/>
      <c r="IS58" s="8"/>
      <c r="IT58" s="8"/>
      <c r="IU58" s="8"/>
      <c r="IV58" s="8"/>
      <c r="IW58" s="8"/>
      <c r="IX58" s="8"/>
    </row>
    <row r="59" spans="1:258" x14ac:dyDescent="0.15">
      <c r="A59" s="50" t="s">
        <v>144</v>
      </c>
      <c r="B59" s="51">
        <v>30.9</v>
      </c>
      <c r="C59" s="55" t="s">
        <v>152</v>
      </c>
      <c r="D59" s="40"/>
      <c r="E59" s="17"/>
      <c r="F59" s="18"/>
      <c r="G59" s="16"/>
      <c r="H59" s="17" t="s">
        <v>30</v>
      </c>
      <c r="I59" s="18"/>
      <c r="J59" s="17"/>
      <c r="K59" s="17"/>
      <c r="L59" s="18"/>
      <c r="M59" s="16" t="s">
        <v>30</v>
      </c>
      <c r="N59" s="17"/>
      <c r="O59" s="18"/>
      <c r="P59" s="16"/>
      <c r="Q59" s="17"/>
      <c r="R59" s="18" t="s">
        <v>30</v>
      </c>
      <c r="S59" s="16"/>
      <c r="T59" s="17" t="s">
        <v>30</v>
      </c>
      <c r="U59" s="18"/>
      <c r="V59" s="16"/>
      <c r="W59" s="17" t="s">
        <v>30</v>
      </c>
      <c r="X59" s="18"/>
      <c r="Y59" s="16"/>
      <c r="Z59" s="17"/>
      <c r="AA59" s="18"/>
      <c r="AB59" s="16"/>
      <c r="AC59" s="17"/>
      <c r="AD59" s="18"/>
      <c r="AE59" s="16"/>
      <c r="AF59" s="17"/>
      <c r="AG59" s="18"/>
      <c r="AH59" s="16"/>
      <c r="AI59" s="17"/>
      <c r="AJ59" s="18"/>
      <c r="AK59" s="16"/>
      <c r="AL59" s="17"/>
      <c r="AM59" s="18"/>
      <c r="AN59" s="7">
        <v>5</v>
      </c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  <c r="IV59" s="8"/>
      <c r="IW59" s="8"/>
      <c r="IX59" s="8"/>
    </row>
    <row r="60" spans="1:258" x14ac:dyDescent="0.15">
      <c r="A60" s="196" t="s">
        <v>225</v>
      </c>
      <c r="B60" s="197"/>
      <c r="C60" s="198"/>
      <c r="D60" s="39"/>
      <c r="E60" s="14"/>
      <c r="F60" s="15"/>
      <c r="G60" s="13"/>
      <c r="H60" s="14"/>
      <c r="I60" s="15"/>
      <c r="J60" s="13"/>
      <c r="K60" s="14"/>
      <c r="L60" s="15"/>
      <c r="M60" s="13"/>
      <c r="N60" s="14"/>
      <c r="O60" s="15"/>
      <c r="P60" s="13"/>
      <c r="Q60" s="14"/>
      <c r="R60" s="62"/>
      <c r="S60" s="13"/>
      <c r="T60" s="14"/>
      <c r="U60" s="15"/>
      <c r="V60" s="13"/>
      <c r="W60" s="14"/>
      <c r="X60" s="15"/>
      <c r="Y60" s="13"/>
      <c r="Z60" s="14"/>
      <c r="AA60" s="15"/>
      <c r="AB60" s="13"/>
      <c r="AC60" s="14"/>
      <c r="AD60" s="15"/>
      <c r="AE60" s="13"/>
      <c r="AF60" s="14"/>
      <c r="AG60" s="15"/>
      <c r="AH60" s="13"/>
      <c r="AI60" s="14"/>
      <c r="AJ60" s="15"/>
      <c r="AK60" s="13"/>
      <c r="AL60" s="14"/>
      <c r="AM60" s="15"/>
      <c r="AN60" s="7" t="s">
        <v>157</v>
      </c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  <c r="IR60" s="8"/>
      <c r="IS60" s="8"/>
      <c r="IT60" s="8"/>
      <c r="IU60" s="8"/>
      <c r="IV60" s="8"/>
      <c r="IW60" s="8"/>
      <c r="IX60" s="8"/>
    </row>
    <row r="61" spans="1:258" x14ac:dyDescent="0.15">
      <c r="A61" s="63" t="s">
        <v>153</v>
      </c>
      <c r="B61" s="41"/>
      <c r="C61" s="35"/>
      <c r="D61" s="40"/>
      <c r="E61" s="17"/>
      <c r="F61" s="18"/>
      <c r="G61" s="16"/>
      <c r="H61" s="17"/>
      <c r="I61" s="18"/>
      <c r="J61" s="16"/>
      <c r="K61" s="17"/>
      <c r="L61" s="18"/>
      <c r="M61" s="16"/>
      <c r="N61" s="17"/>
      <c r="O61" s="18"/>
      <c r="P61" s="16"/>
      <c r="Q61" s="17"/>
      <c r="R61" s="43"/>
      <c r="S61" s="16"/>
      <c r="T61" s="17"/>
      <c r="U61" s="18"/>
      <c r="V61" s="16"/>
      <c r="W61" s="17"/>
      <c r="X61" s="18"/>
      <c r="Y61" s="16"/>
      <c r="Z61" s="17"/>
      <c r="AA61" s="18"/>
      <c r="AB61" s="16"/>
      <c r="AC61" s="17"/>
      <c r="AD61" s="18"/>
      <c r="AE61" s="16"/>
      <c r="AF61" s="17"/>
      <c r="AG61" s="18"/>
      <c r="AH61" s="16"/>
      <c r="AI61" s="17"/>
      <c r="AJ61" s="18"/>
      <c r="AK61" s="16"/>
      <c r="AL61" s="17"/>
      <c r="AM61" s="18"/>
      <c r="AN61" s="7" t="s">
        <v>158</v>
      </c>
      <c r="AO61" s="8"/>
      <c r="AP61" s="3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  <c r="IV61" s="8"/>
      <c r="IW61" s="8"/>
      <c r="IX61" s="8"/>
    </row>
    <row r="62" spans="1:258" x14ac:dyDescent="0.15">
      <c r="A62" s="50"/>
      <c r="B62" s="36">
        <v>137</v>
      </c>
      <c r="C62" s="64" t="s">
        <v>151</v>
      </c>
      <c r="D62" s="40" t="s">
        <v>32</v>
      </c>
      <c r="E62" s="17"/>
      <c r="F62" s="18"/>
      <c r="G62" s="16"/>
      <c r="H62" s="17"/>
      <c r="I62" s="18" t="s">
        <v>62</v>
      </c>
      <c r="J62" s="16"/>
      <c r="K62" s="17" t="s">
        <v>85</v>
      </c>
      <c r="L62" s="18"/>
      <c r="M62" s="16" t="s">
        <v>25</v>
      </c>
      <c r="N62" s="17"/>
      <c r="O62" s="18"/>
      <c r="P62" s="16" t="s">
        <v>60</v>
      </c>
      <c r="Q62" s="17"/>
      <c r="R62" s="18" t="s">
        <v>57</v>
      </c>
      <c r="S62" s="16"/>
      <c r="T62" s="17"/>
      <c r="U62" s="18" t="s">
        <v>140</v>
      </c>
      <c r="V62" s="16"/>
      <c r="W62" s="17" t="s">
        <v>61</v>
      </c>
      <c r="X62" s="18"/>
      <c r="Y62" s="16"/>
      <c r="Z62" s="17"/>
      <c r="AA62" s="18"/>
      <c r="AB62" s="16"/>
      <c r="AC62" s="17" t="s">
        <v>62</v>
      </c>
      <c r="AD62" s="18"/>
      <c r="AE62" s="16"/>
      <c r="AF62" s="17"/>
      <c r="AG62" s="18"/>
      <c r="AH62" s="16"/>
      <c r="AI62" s="17" t="s">
        <v>59</v>
      </c>
      <c r="AJ62" s="18"/>
      <c r="AK62" s="16"/>
      <c r="AL62" s="17" t="s">
        <v>54</v>
      </c>
      <c r="AM62" s="18"/>
      <c r="AN62" s="7">
        <v>11</v>
      </c>
      <c r="AO62" s="8"/>
      <c r="AP62" s="3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  <c r="IR62" s="8"/>
      <c r="IS62" s="8"/>
      <c r="IT62" s="8"/>
      <c r="IU62" s="8"/>
      <c r="IV62" s="8"/>
      <c r="IW62" s="8"/>
      <c r="IX62" s="8"/>
    </row>
    <row r="63" spans="1:258" x14ac:dyDescent="0.15">
      <c r="A63" s="196" t="s">
        <v>226</v>
      </c>
      <c r="B63" s="197"/>
      <c r="C63" s="198"/>
      <c r="D63" s="39"/>
      <c r="E63" s="14"/>
      <c r="F63" s="15"/>
      <c r="G63" s="13"/>
      <c r="H63" s="14"/>
      <c r="I63" s="15"/>
      <c r="J63" s="13"/>
      <c r="K63" s="14"/>
      <c r="L63" s="15"/>
      <c r="M63" s="13"/>
      <c r="N63" s="14"/>
      <c r="O63" s="15"/>
      <c r="P63" s="13"/>
      <c r="Q63" s="14"/>
      <c r="R63" s="62"/>
      <c r="S63" s="13"/>
      <c r="T63" s="14"/>
      <c r="U63" s="15"/>
      <c r="V63" s="13"/>
      <c r="W63" s="14"/>
      <c r="X63" s="15"/>
      <c r="Y63" s="13"/>
      <c r="Z63" s="14"/>
      <c r="AA63" s="15"/>
      <c r="AB63" s="13"/>
      <c r="AC63" s="14"/>
      <c r="AD63" s="15"/>
      <c r="AE63" s="13"/>
      <c r="AF63" s="14"/>
      <c r="AG63" s="15"/>
      <c r="AH63" s="13"/>
      <c r="AI63" s="14"/>
      <c r="AJ63" s="15"/>
      <c r="AK63" s="13"/>
      <c r="AL63" s="14"/>
      <c r="AM63" s="15"/>
      <c r="AN63" s="7" t="s">
        <v>157</v>
      </c>
      <c r="AO63" s="8"/>
      <c r="AP63" s="65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  <c r="IR63" s="8"/>
      <c r="IS63" s="8"/>
      <c r="IT63" s="8"/>
      <c r="IU63" s="8"/>
      <c r="IV63" s="8"/>
      <c r="IW63" s="8"/>
      <c r="IX63" s="8"/>
    </row>
    <row r="64" spans="1:258" ht="15" customHeight="1" x14ac:dyDescent="0.15">
      <c r="A64" s="66" t="s">
        <v>150</v>
      </c>
      <c r="B64" s="67">
        <v>27</v>
      </c>
      <c r="C64" s="68" t="s">
        <v>151</v>
      </c>
      <c r="D64" s="45" t="s">
        <v>32</v>
      </c>
      <c r="E64" s="20"/>
      <c r="F64" s="21"/>
      <c r="G64" s="19"/>
      <c r="H64" s="20"/>
      <c r="I64" s="21" t="s">
        <v>62</v>
      </c>
      <c r="J64" s="19"/>
      <c r="K64" s="20" t="s">
        <v>85</v>
      </c>
      <c r="L64" s="21"/>
      <c r="M64" s="19" t="s">
        <v>25</v>
      </c>
      <c r="N64" s="20"/>
      <c r="O64" s="21"/>
      <c r="P64" s="19" t="s">
        <v>60</v>
      </c>
      <c r="Q64" s="20"/>
      <c r="R64" s="21" t="s">
        <v>57</v>
      </c>
      <c r="S64" s="19"/>
      <c r="T64" s="20"/>
      <c r="U64" s="21" t="s">
        <v>140</v>
      </c>
      <c r="V64" s="19"/>
      <c r="W64" s="20" t="s">
        <v>61</v>
      </c>
      <c r="X64" s="21"/>
      <c r="Y64" s="19"/>
      <c r="Z64" s="20"/>
      <c r="AA64" s="21"/>
      <c r="AB64" s="19"/>
      <c r="AC64" s="20" t="s">
        <v>62</v>
      </c>
      <c r="AD64" s="21"/>
      <c r="AE64" s="19"/>
      <c r="AF64" s="20"/>
      <c r="AG64" s="21"/>
      <c r="AH64" s="19"/>
      <c r="AI64" s="20" t="s">
        <v>59</v>
      </c>
      <c r="AJ64" s="21"/>
      <c r="AK64" s="19"/>
      <c r="AL64" s="20" t="s">
        <v>54</v>
      </c>
      <c r="AM64" s="21"/>
      <c r="AN64" s="34">
        <v>11</v>
      </c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</row>
    <row r="65" spans="1:258" ht="15" customHeight="1" x14ac:dyDescent="0.15"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  <c r="IR65" s="8"/>
      <c r="IS65" s="8"/>
      <c r="IT65" s="8"/>
      <c r="IU65" s="8"/>
      <c r="IV65" s="8"/>
      <c r="IW65" s="8"/>
      <c r="IX65" s="8"/>
    </row>
    <row r="66" spans="1:258" x14ac:dyDescent="0.15">
      <c r="C66" s="8" t="s">
        <v>138</v>
      </c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41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8"/>
      <c r="IV66" s="8"/>
      <c r="IW66" s="8"/>
      <c r="IX66" s="8"/>
    </row>
    <row r="67" spans="1:258" x14ac:dyDescent="0.15">
      <c r="A67" s="199" t="s">
        <v>0</v>
      </c>
      <c r="B67" s="199"/>
      <c r="C67" s="199"/>
      <c r="D67" s="42"/>
      <c r="E67" s="1" t="s">
        <v>1</v>
      </c>
      <c r="F67" s="69"/>
      <c r="G67" s="42"/>
      <c r="H67" s="1" t="s">
        <v>2</v>
      </c>
      <c r="I67" s="69"/>
      <c r="J67" s="42"/>
      <c r="K67" s="1" t="s">
        <v>3</v>
      </c>
      <c r="L67" s="69"/>
      <c r="M67" s="42"/>
      <c r="N67" s="1" t="s">
        <v>4</v>
      </c>
      <c r="O67" s="69"/>
      <c r="P67" s="42"/>
      <c r="Q67" s="1" t="s">
        <v>5</v>
      </c>
      <c r="R67" s="69"/>
      <c r="S67" s="42"/>
      <c r="T67" s="1" t="s">
        <v>6</v>
      </c>
      <c r="U67" s="69"/>
      <c r="V67" s="42"/>
      <c r="W67" s="1" t="s">
        <v>7</v>
      </c>
      <c r="X67" s="69"/>
      <c r="Y67" s="42"/>
      <c r="Z67" s="1" t="s">
        <v>8</v>
      </c>
      <c r="AA67" s="69"/>
      <c r="AB67" s="42"/>
      <c r="AC67" s="1" t="s">
        <v>9</v>
      </c>
      <c r="AD67" s="69"/>
      <c r="AE67" s="42"/>
      <c r="AF67" s="1" t="s">
        <v>10</v>
      </c>
      <c r="AG67" s="69"/>
      <c r="AH67" s="201" t="s">
        <v>200</v>
      </c>
      <c r="AI67" s="202"/>
      <c r="AJ67" s="203"/>
      <c r="AK67" s="42"/>
      <c r="AL67" s="1" t="s">
        <v>12</v>
      </c>
      <c r="AM67" s="69"/>
      <c r="AN67" s="34" t="s">
        <v>35</v>
      </c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</row>
    <row r="68" spans="1:258" x14ac:dyDescent="0.15">
      <c r="A68" s="192" t="s">
        <v>105</v>
      </c>
      <c r="B68" s="192"/>
      <c r="C68" s="192"/>
      <c r="D68" s="3" t="s">
        <v>15</v>
      </c>
      <c r="E68" s="4" t="s">
        <v>16</v>
      </c>
      <c r="F68" s="5" t="s">
        <v>17</v>
      </c>
      <c r="G68" s="3" t="s">
        <v>15</v>
      </c>
      <c r="H68" s="4" t="s">
        <v>16</v>
      </c>
      <c r="I68" s="5" t="s">
        <v>17</v>
      </c>
      <c r="J68" s="3" t="s">
        <v>15</v>
      </c>
      <c r="K68" s="4" t="s">
        <v>16</v>
      </c>
      <c r="L68" s="5" t="s">
        <v>17</v>
      </c>
      <c r="M68" s="3" t="s">
        <v>15</v>
      </c>
      <c r="N68" s="4" t="s">
        <v>16</v>
      </c>
      <c r="O68" s="5" t="s">
        <v>17</v>
      </c>
      <c r="P68" s="3" t="s">
        <v>15</v>
      </c>
      <c r="Q68" s="4" t="s">
        <v>16</v>
      </c>
      <c r="R68" s="5" t="s">
        <v>17</v>
      </c>
      <c r="S68" s="3" t="s">
        <v>15</v>
      </c>
      <c r="T68" s="4" t="s">
        <v>16</v>
      </c>
      <c r="U68" s="5" t="s">
        <v>17</v>
      </c>
      <c r="V68" s="3" t="s">
        <v>15</v>
      </c>
      <c r="W68" s="4" t="s">
        <v>16</v>
      </c>
      <c r="X68" s="5" t="s">
        <v>17</v>
      </c>
      <c r="Y68" s="3" t="s">
        <v>15</v>
      </c>
      <c r="Z68" s="4" t="s">
        <v>16</v>
      </c>
      <c r="AA68" s="5" t="s">
        <v>17</v>
      </c>
      <c r="AB68" s="3" t="s">
        <v>15</v>
      </c>
      <c r="AC68" s="4" t="s">
        <v>16</v>
      </c>
      <c r="AD68" s="5" t="s">
        <v>17</v>
      </c>
      <c r="AE68" s="3" t="s">
        <v>15</v>
      </c>
      <c r="AF68" s="4" t="s">
        <v>16</v>
      </c>
      <c r="AG68" s="5" t="s">
        <v>17</v>
      </c>
      <c r="AH68" s="3" t="s">
        <v>15</v>
      </c>
      <c r="AI68" s="4" t="s">
        <v>16</v>
      </c>
      <c r="AJ68" s="5" t="s">
        <v>17</v>
      </c>
      <c r="AK68" s="3" t="s">
        <v>15</v>
      </c>
      <c r="AL68" s="4" t="s">
        <v>16</v>
      </c>
      <c r="AM68" s="5" t="s">
        <v>17</v>
      </c>
      <c r="AN68" s="9" t="s">
        <v>36</v>
      </c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  <c r="IV68" s="8"/>
      <c r="IW68" s="8"/>
      <c r="IX68" s="8"/>
    </row>
    <row r="69" spans="1:258" x14ac:dyDescent="0.15">
      <c r="A69" s="192" t="s">
        <v>133</v>
      </c>
      <c r="B69" s="192"/>
      <c r="C69" s="192"/>
      <c r="D69" s="70"/>
      <c r="E69" s="150">
        <v>39.200000000000003</v>
      </c>
      <c r="F69" s="152"/>
      <c r="G69" s="70">
        <f>B17+B23</f>
        <v>162</v>
      </c>
      <c r="H69" s="150">
        <f>B5</f>
        <v>135.30000000000001</v>
      </c>
      <c r="I69" s="152"/>
      <c r="J69" s="70"/>
      <c r="K69" s="150"/>
      <c r="L69" s="152">
        <f>B41</f>
        <v>39.200000000000003</v>
      </c>
      <c r="M69" s="70">
        <f>B5</f>
        <v>135.30000000000001</v>
      </c>
      <c r="N69" s="150"/>
      <c r="O69" s="152"/>
      <c r="P69" s="70"/>
      <c r="Q69" s="150"/>
      <c r="R69" s="152"/>
      <c r="S69" s="154">
        <f>B44</f>
        <v>350</v>
      </c>
      <c r="T69" s="150">
        <f>B23</f>
        <v>115</v>
      </c>
      <c r="U69" s="152">
        <f>B5+B17</f>
        <v>182.3</v>
      </c>
      <c r="V69" s="70"/>
      <c r="W69" s="150"/>
      <c r="X69" s="152"/>
      <c r="Y69" s="70">
        <f>B23+B41</f>
        <v>154.19999999999999</v>
      </c>
      <c r="Z69" s="150">
        <f>B5+B17</f>
        <v>182.3</v>
      </c>
      <c r="AA69" s="152"/>
      <c r="AB69" s="70"/>
      <c r="AC69" s="150"/>
      <c r="AD69" s="152"/>
      <c r="AE69" s="70"/>
      <c r="AF69" s="150"/>
      <c r="AG69" s="152"/>
      <c r="AH69" s="70"/>
      <c r="AI69" s="150"/>
      <c r="AJ69" s="152"/>
      <c r="AK69" s="70">
        <v>81.099999999999994</v>
      </c>
      <c r="AL69" s="150"/>
      <c r="AM69" s="152"/>
      <c r="AN69" s="71">
        <f>SUM(D69:AM69)</f>
        <v>1575.8999999999999</v>
      </c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  <c r="IV69" s="8"/>
      <c r="IW69" s="8"/>
      <c r="IX69" s="8"/>
    </row>
    <row r="70" spans="1:258" x14ac:dyDescent="0.15">
      <c r="A70" s="200" t="s">
        <v>132</v>
      </c>
      <c r="B70" s="200"/>
      <c r="C70" s="200"/>
      <c r="D70" s="72"/>
      <c r="E70" s="151"/>
      <c r="F70" s="153"/>
      <c r="G70" s="72"/>
      <c r="H70" s="151"/>
      <c r="I70" s="153"/>
      <c r="J70" s="72"/>
      <c r="K70" s="151">
        <f>B44</f>
        <v>350</v>
      </c>
      <c r="L70" s="153"/>
      <c r="M70" s="72"/>
      <c r="N70" s="151"/>
      <c r="O70" s="153"/>
      <c r="P70" s="72"/>
      <c r="Q70" s="151"/>
      <c r="R70" s="153"/>
      <c r="S70" s="72"/>
      <c r="T70" s="151"/>
      <c r="U70" s="153"/>
      <c r="V70" s="72"/>
      <c r="W70" s="151"/>
      <c r="X70" s="153"/>
      <c r="Y70" s="72"/>
      <c r="Z70" s="151"/>
      <c r="AA70" s="153"/>
      <c r="AB70" s="72"/>
      <c r="AC70" s="151"/>
      <c r="AD70" s="153"/>
      <c r="AE70" s="72"/>
      <c r="AF70" s="151"/>
      <c r="AG70" s="153"/>
      <c r="AH70" s="72"/>
      <c r="AI70" s="151"/>
      <c r="AJ70" s="153"/>
      <c r="AK70" s="72"/>
      <c r="AL70" s="151"/>
      <c r="AM70" s="153"/>
      <c r="AN70" s="71">
        <f t="shared" ref="AN70:AN85" si="0">SUM(D70:AM70)</f>
        <v>350</v>
      </c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</row>
    <row r="71" spans="1:258" x14ac:dyDescent="0.15">
      <c r="A71" s="200" t="s">
        <v>131</v>
      </c>
      <c r="B71" s="200"/>
      <c r="C71" s="200"/>
      <c r="D71" s="72"/>
      <c r="E71" s="151"/>
      <c r="F71" s="153"/>
      <c r="G71" s="72">
        <f>B44</f>
        <v>350</v>
      </c>
      <c r="H71" s="151">
        <f>B11+B29+B35</f>
        <v>128.30000000000001</v>
      </c>
      <c r="I71" s="153"/>
      <c r="J71" s="72"/>
      <c r="K71" s="151"/>
      <c r="L71" s="153"/>
      <c r="M71" s="72"/>
      <c r="N71" s="151"/>
      <c r="O71" s="153"/>
      <c r="P71" s="72"/>
      <c r="Q71" s="151"/>
      <c r="R71" s="153"/>
      <c r="S71" s="72"/>
      <c r="T71" s="151"/>
      <c r="U71" s="153"/>
      <c r="V71" s="72"/>
      <c r="W71" s="151"/>
      <c r="X71" s="153"/>
      <c r="Y71" s="72">
        <f>B44</f>
        <v>350</v>
      </c>
      <c r="Z71" s="151"/>
      <c r="AA71" s="153"/>
      <c r="AB71" s="72"/>
      <c r="AC71" s="151"/>
      <c r="AD71" s="153"/>
      <c r="AE71" s="72"/>
      <c r="AF71" s="151"/>
      <c r="AG71" s="153"/>
      <c r="AH71" s="72"/>
      <c r="AI71" s="151"/>
      <c r="AJ71" s="153"/>
      <c r="AK71" s="72"/>
      <c r="AL71" s="151"/>
      <c r="AM71" s="153"/>
      <c r="AN71" s="71">
        <f t="shared" si="0"/>
        <v>828.3</v>
      </c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  <c r="IV71" s="8"/>
      <c r="IW71" s="8"/>
      <c r="IX71" s="8"/>
    </row>
    <row r="72" spans="1:258" x14ac:dyDescent="0.15">
      <c r="A72" s="192" t="s">
        <v>186</v>
      </c>
      <c r="B72" s="192"/>
      <c r="C72" s="192"/>
      <c r="D72" s="70">
        <f>B11+B50+B52</f>
        <v>148</v>
      </c>
      <c r="E72" s="150"/>
      <c r="F72" s="152"/>
      <c r="G72" s="70"/>
      <c r="H72" s="150"/>
      <c r="I72" s="152">
        <f>B17+B23+B41+B50+B52</f>
        <v>305</v>
      </c>
      <c r="J72" s="70">
        <f>B44</f>
        <v>350</v>
      </c>
      <c r="K72" s="150"/>
      <c r="L72" s="152">
        <f>B5+B11+B17+B23+B35+B50</f>
        <v>461.1</v>
      </c>
      <c r="M72" s="70"/>
      <c r="N72" s="150">
        <f>B44</f>
        <v>350</v>
      </c>
      <c r="O72" s="152">
        <f>B17+B23+B35+B41+B50+B52+B54</f>
        <v>388.8</v>
      </c>
      <c r="P72" s="70"/>
      <c r="Q72" s="150">
        <f>B5+B17+B23+B41+B44+B54+B11+B35</f>
        <v>814.50000000000011</v>
      </c>
      <c r="R72" s="152"/>
      <c r="S72" s="70"/>
      <c r="T72" s="150">
        <f>B11+B50+B52+B54</f>
        <v>184.2</v>
      </c>
      <c r="U72" s="152"/>
      <c r="V72" s="70">
        <f>B5+B17+B23+B11+B44+B50+B52+B54</f>
        <v>831.5</v>
      </c>
      <c r="W72" s="150"/>
      <c r="X72" s="152"/>
      <c r="Y72" s="70"/>
      <c r="Z72" s="150"/>
      <c r="AA72" s="152"/>
      <c r="AB72" s="70"/>
      <c r="AC72" s="150"/>
      <c r="AD72" s="152"/>
      <c r="AE72" s="70"/>
      <c r="AF72" s="150"/>
      <c r="AG72" s="152"/>
      <c r="AH72" s="70">
        <f>B41+B52</f>
        <v>71</v>
      </c>
      <c r="AI72" s="150"/>
      <c r="AJ72" s="152"/>
      <c r="AK72" s="70"/>
      <c r="AL72" s="150"/>
      <c r="AM72" s="152"/>
      <c r="AN72" s="71">
        <f t="shared" si="0"/>
        <v>3904.1</v>
      </c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</row>
    <row r="73" spans="1:258" x14ac:dyDescent="0.15">
      <c r="A73" s="195" t="s">
        <v>187</v>
      </c>
      <c r="B73" s="195"/>
      <c r="C73" s="195"/>
      <c r="D73" s="70"/>
      <c r="E73" s="150"/>
      <c r="F73" s="152"/>
      <c r="G73" s="70"/>
      <c r="H73" s="150"/>
      <c r="I73" s="152"/>
      <c r="J73" s="70"/>
      <c r="K73" s="150"/>
      <c r="L73" s="152"/>
      <c r="M73" s="70"/>
      <c r="N73" s="150"/>
      <c r="O73" s="152"/>
      <c r="P73" s="70"/>
      <c r="Q73" s="150"/>
      <c r="R73" s="152"/>
      <c r="S73" s="70"/>
      <c r="T73" s="150"/>
      <c r="U73" s="152"/>
      <c r="V73" s="70"/>
      <c r="W73" s="150"/>
      <c r="X73" s="152"/>
      <c r="Y73" s="70"/>
      <c r="Z73" s="150"/>
      <c r="AA73" s="152"/>
      <c r="AB73" s="70">
        <f>B5-100.4+B17+B23</f>
        <v>196.9</v>
      </c>
      <c r="AC73" s="150"/>
      <c r="AD73" s="152"/>
      <c r="AE73" s="70"/>
      <c r="AF73" s="150"/>
      <c r="AG73" s="152"/>
      <c r="AH73" s="70">
        <f>B5-100.4+B17+B23</f>
        <v>196.9</v>
      </c>
      <c r="AI73" s="150"/>
      <c r="AJ73" s="152"/>
      <c r="AK73" s="70"/>
      <c r="AL73" s="150"/>
      <c r="AM73" s="152"/>
      <c r="AN73" s="71">
        <f t="shared" si="0"/>
        <v>393.8</v>
      </c>
      <c r="AO73" s="8" t="s">
        <v>209</v>
      </c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  <c r="IV73" s="8"/>
      <c r="IW73" s="8"/>
      <c r="IX73" s="8"/>
    </row>
    <row r="74" spans="1:258" x14ac:dyDescent="0.15">
      <c r="A74" s="195" t="s">
        <v>188</v>
      </c>
      <c r="B74" s="195"/>
      <c r="C74" s="195"/>
      <c r="D74" s="70"/>
      <c r="E74" s="150"/>
      <c r="F74" s="152">
        <f>B5-32+B17+B23</f>
        <v>265.3</v>
      </c>
      <c r="G74" s="70"/>
      <c r="H74" s="150"/>
      <c r="I74" s="152"/>
      <c r="J74" s="70"/>
      <c r="K74" s="150"/>
      <c r="L74" s="152"/>
      <c r="M74" s="70"/>
      <c r="N74" s="150"/>
      <c r="O74" s="152"/>
      <c r="P74" s="70"/>
      <c r="Q74" s="150"/>
      <c r="R74" s="152"/>
      <c r="S74" s="70"/>
      <c r="T74" s="150"/>
      <c r="U74" s="152"/>
      <c r="V74" s="70"/>
      <c r="W74" s="150"/>
      <c r="X74" s="152"/>
      <c r="Y74" s="70"/>
      <c r="Z74" s="150"/>
      <c r="AA74" s="152"/>
      <c r="AB74" s="70"/>
      <c r="AC74" s="150"/>
      <c r="AD74" s="152"/>
      <c r="AE74" s="70"/>
      <c r="AF74" s="150"/>
      <c r="AG74" s="152"/>
      <c r="AH74" s="70"/>
      <c r="AI74" s="150"/>
      <c r="AJ74" s="152"/>
      <c r="AK74" s="70"/>
      <c r="AL74" s="150"/>
      <c r="AM74" s="152"/>
      <c r="AN74" s="71">
        <f>SUM(D74:AM74)</f>
        <v>265.3</v>
      </c>
      <c r="AO74" s="8" t="s">
        <v>209</v>
      </c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</row>
    <row r="75" spans="1:258" x14ac:dyDescent="0.15">
      <c r="A75" s="192" t="s">
        <v>88</v>
      </c>
      <c r="B75" s="192"/>
      <c r="C75" s="192"/>
      <c r="D75" s="70">
        <f>B5+B11+B17+B23+B41+B44+B52+B62+B64</f>
        <v>926.5</v>
      </c>
      <c r="E75" s="150"/>
      <c r="F75" s="152"/>
      <c r="G75" s="70"/>
      <c r="H75" s="150"/>
      <c r="I75" s="152"/>
      <c r="J75" s="70"/>
      <c r="K75" s="150"/>
      <c r="L75" s="152"/>
      <c r="M75" s="70"/>
      <c r="N75" s="150"/>
      <c r="O75" s="152"/>
      <c r="P75" s="70"/>
      <c r="Q75" s="150"/>
      <c r="R75" s="152"/>
      <c r="S75" s="70"/>
      <c r="T75" s="150"/>
      <c r="U75" s="152"/>
      <c r="V75" s="70"/>
      <c r="W75" s="150"/>
      <c r="X75" s="152"/>
      <c r="Y75" s="70"/>
      <c r="Z75" s="150"/>
      <c r="AA75" s="152"/>
      <c r="AB75" s="70"/>
      <c r="AC75" s="150"/>
      <c r="AD75" s="152"/>
      <c r="AE75" s="70"/>
      <c r="AF75" s="150"/>
      <c r="AG75" s="152"/>
      <c r="AH75" s="70"/>
      <c r="AI75" s="150"/>
      <c r="AJ75" s="152"/>
      <c r="AK75" s="70"/>
      <c r="AL75" s="150"/>
      <c r="AM75" s="152"/>
      <c r="AN75" s="71">
        <f>SUM(D75:AM75)</f>
        <v>926.5</v>
      </c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/>
      <c r="IX75" s="8"/>
    </row>
    <row r="76" spans="1:258" x14ac:dyDescent="0.15">
      <c r="A76" s="192" t="s">
        <v>89</v>
      </c>
      <c r="B76" s="192"/>
      <c r="C76" s="192"/>
      <c r="D76" s="70"/>
      <c r="E76" s="150"/>
      <c r="F76" s="152"/>
      <c r="G76" s="70"/>
      <c r="H76" s="150"/>
      <c r="I76" s="152">
        <f>B5+B17+B23+B41+B50+B56+B62+B64</f>
        <v>613.1</v>
      </c>
      <c r="J76" s="70"/>
      <c r="K76" s="150"/>
      <c r="L76" s="152"/>
      <c r="M76" s="70"/>
      <c r="N76" s="150"/>
      <c r="O76" s="152"/>
      <c r="P76" s="70"/>
      <c r="Q76" s="150"/>
      <c r="R76" s="152"/>
      <c r="S76" s="70"/>
      <c r="T76" s="150"/>
      <c r="U76" s="152"/>
      <c r="V76" s="70"/>
      <c r="W76" s="150"/>
      <c r="X76" s="152"/>
      <c r="Y76" s="70"/>
      <c r="Z76" s="150"/>
      <c r="AA76" s="152"/>
      <c r="AB76" s="70"/>
      <c r="AC76" s="150">
        <f>B5+B11+B17+B23+B41+B62+B64</f>
        <v>544.70000000000005</v>
      </c>
      <c r="AD76" s="152"/>
      <c r="AE76" s="70"/>
      <c r="AF76" s="150"/>
      <c r="AG76" s="152"/>
      <c r="AH76" s="70"/>
      <c r="AI76" s="150"/>
      <c r="AJ76" s="152"/>
      <c r="AK76" s="70"/>
      <c r="AL76" s="150"/>
      <c r="AM76" s="152"/>
      <c r="AN76" s="71">
        <f>SUM(D76:AM76)</f>
        <v>1157.8000000000002</v>
      </c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</row>
    <row r="77" spans="1:258" ht="13.5" customHeight="1" x14ac:dyDescent="0.15">
      <c r="A77" s="192" t="s">
        <v>90</v>
      </c>
      <c r="B77" s="192"/>
      <c r="C77" s="192"/>
      <c r="D77" s="70"/>
      <c r="E77" s="150"/>
      <c r="F77" s="152"/>
      <c r="G77" s="70"/>
      <c r="H77" s="150"/>
      <c r="I77" s="152"/>
      <c r="J77" s="70"/>
      <c r="K77" s="150">
        <f>B5+B11+B17+B23+B41+B52+B56+B62+B64</f>
        <v>617.1</v>
      </c>
      <c r="L77" s="152"/>
      <c r="M77" s="70"/>
      <c r="N77" s="150"/>
      <c r="O77" s="152"/>
      <c r="P77" s="70"/>
      <c r="Q77" s="150"/>
      <c r="R77" s="152"/>
      <c r="S77" s="70"/>
      <c r="T77" s="150"/>
      <c r="U77" s="152"/>
      <c r="V77" s="70"/>
      <c r="W77" s="150"/>
      <c r="X77" s="152"/>
      <c r="Y77" s="70"/>
      <c r="Z77" s="150"/>
      <c r="AA77" s="152"/>
      <c r="AB77" s="70"/>
      <c r="AC77" s="150"/>
      <c r="AD77" s="152"/>
      <c r="AE77" s="70"/>
      <c r="AF77" s="150"/>
      <c r="AG77" s="152"/>
      <c r="AH77" s="70"/>
      <c r="AI77" s="150"/>
      <c r="AJ77" s="152"/>
      <c r="AK77" s="70"/>
      <c r="AL77" s="150"/>
      <c r="AM77" s="152"/>
      <c r="AN77" s="71">
        <f t="shared" si="0"/>
        <v>617.1</v>
      </c>
      <c r="AO77" s="73"/>
      <c r="AP77" s="74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</row>
    <row r="78" spans="1:258" x14ac:dyDescent="0.15">
      <c r="A78" s="192" t="s">
        <v>91</v>
      </c>
      <c r="B78" s="192"/>
      <c r="C78" s="192"/>
      <c r="D78" s="70"/>
      <c r="E78" s="150"/>
      <c r="F78" s="152"/>
      <c r="G78" s="70"/>
      <c r="H78" s="150"/>
      <c r="I78" s="152"/>
      <c r="J78" s="70"/>
      <c r="K78" s="150"/>
      <c r="L78" s="152"/>
      <c r="M78" s="70">
        <f>B5+B11+B17+B23+B41+B44+B54+B56+B62+B64</f>
        <v>971.50000000000011</v>
      </c>
      <c r="N78" s="150"/>
      <c r="O78" s="152"/>
      <c r="P78" s="70"/>
      <c r="Q78" s="150"/>
      <c r="R78" s="152"/>
      <c r="S78" s="70"/>
      <c r="T78" s="150"/>
      <c r="U78" s="152"/>
      <c r="V78" s="70"/>
      <c r="W78" s="150"/>
      <c r="X78" s="152"/>
      <c r="Y78" s="70"/>
      <c r="Z78" s="150"/>
      <c r="AA78" s="152"/>
      <c r="AB78" s="70"/>
      <c r="AC78" s="150"/>
      <c r="AD78" s="152"/>
      <c r="AE78" s="70"/>
      <c r="AF78" s="150"/>
      <c r="AG78" s="152"/>
      <c r="AH78" s="70"/>
      <c r="AI78" s="150"/>
      <c r="AJ78" s="152"/>
      <c r="AK78" s="70"/>
      <c r="AL78" s="150"/>
      <c r="AM78" s="152"/>
      <c r="AN78" s="71">
        <f t="shared" si="0"/>
        <v>971.50000000000011</v>
      </c>
      <c r="AO78" s="63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</row>
    <row r="79" spans="1:258" x14ac:dyDescent="0.15">
      <c r="A79" s="192" t="s">
        <v>92</v>
      </c>
      <c r="B79" s="192"/>
      <c r="C79" s="192"/>
      <c r="D79" s="70"/>
      <c r="E79" s="150"/>
      <c r="F79" s="152"/>
      <c r="G79" s="70"/>
      <c r="H79" s="150"/>
      <c r="I79" s="152"/>
      <c r="J79" s="70"/>
      <c r="K79" s="150"/>
      <c r="L79" s="152"/>
      <c r="M79" s="70"/>
      <c r="N79" s="150"/>
      <c r="O79" s="152"/>
      <c r="P79" s="70">
        <f>B5+B11+B17+B23+B41+B44+B52+B54+B56+B62+B64</f>
        <v>1003.3000000000001</v>
      </c>
      <c r="Q79" s="150"/>
      <c r="R79" s="152"/>
      <c r="S79" s="70"/>
      <c r="T79" s="150"/>
      <c r="U79" s="152"/>
      <c r="V79" s="70"/>
      <c r="W79" s="150"/>
      <c r="X79" s="152"/>
      <c r="Y79" s="70"/>
      <c r="Z79" s="150"/>
      <c r="AA79" s="152"/>
      <c r="AB79" s="70"/>
      <c r="AC79" s="150"/>
      <c r="AD79" s="152"/>
      <c r="AE79" s="70"/>
      <c r="AF79" s="150"/>
      <c r="AG79" s="152"/>
      <c r="AH79" s="70"/>
      <c r="AI79" s="150"/>
      <c r="AJ79" s="152"/>
      <c r="AK79" s="70"/>
      <c r="AL79" s="150"/>
      <c r="AM79" s="152"/>
      <c r="AN79" s="71">
        <f t="shared" si="0"/>
        <v>1003.3000000000001</v>
      </c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/>
    </row>
    <row r="80" spans="1:258" x14ac:dyDescent="0.15">
      <c r="A80" s="192" t="s">
        <v>93</v>
      </c>
      <c r="B80" s="192"/>
      <c r="C80" s="192"/>
      <c r="D80" s="70"/>
      <c r="E80" s="150"/>
      <c r="F80" s="152"/>
      <c r="G80" s="70"/>
      <c r="H80" s="150"/>
      <c r="I80" s="152"/>
      <c r="J80" s="70"/>
      <c r="K80" s="150"/>
      <c r="L80" s="152"/>
      <c r="M80" s="70"/>
      <c r="N80" s="150"/>
      <c r="O80" s="152"/>
      <c r="P80" s="70"/>
      <c r="Q80" s="150"/>
      <c r="R80" s="152">
        <f>B5+B11+B17+B23+B41+B44+B50+B54+B56+B62+B64</f>
        <v>1043.5</v>
      </c>
      <c r="S80" s="70"/>
      <c r="T80" s="150"/>
      <c r="U80" s="152"/>
      <c r="V80" s="70"/>
      <c r="W80" s="150"/>
      <c r="X80" s="152"/>
      <c r="Y80" s="70"/>
      <c r="Z80" s="150"/>
      <c r="AA80" s="152"/>
      <c r="AB80" s="70"/>
      <c r="AC80" s="150"/>
      <c r="AD80" s="152"/>
      <c r="AE80" s="70"/>
      <c r="AF80" s="150"/>
      <c r="AG80" s="152"/>
      <c r="AH80" s="70"/>
      <c r="AI80" s="150"/>
      <c r="AJ80" s="152"/>
      <c r="AK80" s="70"/>
      <c r="AL80" s="150"/>
      <c r="AM80" s="152"/>
      <c r="AN80" s="71">
        <f t="shared" si="0"/>
        <v>1043.5</v>
      </c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</row>
    <row r="81" spans="1:258" x14ac:dyDescent="0.15">
      <c r="A81" s="192" t="s">
        <v>94</v>
      </c>
      <c r="B81" s="192"/>
      <c r="C81" s="192"/>
      <c r="D81" s="70"/>
      <c r="E81" s="150"/>
      <c r="F81" s="152"/>
      <c r="G81" s="70"/>
      <c r="H81" s="150"/>
      <c r="I81" s="152"/>
      <c r="J81" s="70"/>
      <c r="K81" s="150"/>
      <c r="L81" s="152"/>
      <c r="M81" s="70"/>
      <c r="N81" s="150"/>
      <c r="O81" s="152"/>
      <c r="P81" s="70"/>
      <c r="Q81" s="150"/>
      <c r="R81" s="152"/>
      <c r="S81" s="70"/>
      <c r="T81" s="150"/>
      <c r="U81" s="152">
        <f>B5+B11+B17+B23+B41+B44+B52+B54+B56+B62+B64</f>
        <v>1003.3000000000001</v>
      </c>
      <c r="V81" s="70"/>
      <c r="W81" s="150"/>
      <c r="X81" s="152"/>
      <c r="Y81" s="70"/>
      <c r="Z81" s="150"/>
      <c r="AA81" s="152"/>
      <c r="AB81" s="70"/>
      <c r="AC81" s="150"/>
      <c r="AD81" s="152"/>
      <c r="AE81" s="70"/>
      <c r="AF81" s="150"/>
      <c r="AG81" s="152"/>
      <c r="AH81" s="70"/>
      <c r="AI81" s="150"/>
      <c r="AJ81" s="152"/>
      <c r="AK81" s="70"/>
      <c r="AL81" s="150"/>
      <c r="AM81" s="152"/>
      <c r="AN81" s="71">
        <f t="shared" si="0"/>
        <v>1003.3000000000001</v>
      </c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  <c r="IV81" s="8"/>
      <c r="IW81" s="8"/>
      <c r="IX81" s="8"/>
    </row>
    <row r="82" spans="1:258" x14ac:dyDescent="0.15">
      <c r="A82" s="192" t="s">
        <v>95</v>
      </c>
      <c r="B82" s="192"/>
      <c r="C82" s="192"/>
      <c r="D82" s="70"/>
      <c r="E82" s="150"/>
      <c r="F82" s="152"/>
      <c r="G82" s="70"/>
      <c r="H82" s="150"/>
      <c r="I82" s="152"/>
      <c r="J82" s="70"/>
      <c r="K82" s="150"/>
      <c r="L82" s="152"/>
      <c r="M82" s="70"/>
      <c r="N82" s="150"/>
      <c r="O82" s="152"/>
      <c r="P82" s="70"/>
      <c r="Q82" s="150"/>
      <c r="R82" s="152"/>
      <c r="S82" s="70"/>
      <c r="T82" s="150"/>
      <c r="U82" s="152"/>
      <c r="V82" s="70"/>
      <c r="W82" s="150">
        <f>B5+B11+B17+B23+B41+B44+B50+B62+B64</f>
        <v>966.7</v>
      </c>
      <c r="X82" s="152"/>
      <c r="Y82" s="70"/>
      <c r="Z82" s="150"/>
      <c r="AA82" s="152"/>
      <c r="AB82" s="70"/>
      <c r="AC82" s="150"/>
      <c r="AD82" s="152"/>
      <c r="AE82" s="70"/>
      <c r="AF82" s="150"/>
      <c r="AG82" s="152"/>
      <c r="AH82" s="70"/>
      <c r="AI82" s="150"/>
      <c r="AJ82" s="152"/>
      <c r="AK82" s="70"/>
      <c r="AL82" s="150">
        <f>B5+B11+B17+B23+B41+B44+B52+B62+B64</f>
        <v>926.5</v>
      </c>
      <c r="AM82" s="152"/>
      <c r="AN82" s="71">
        <f t="shared" si="0"/>
        <v>1893.2</v>
      </c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</row>
    <row r="83" spans="1:258" x14ac:dyDescent="0.15">
      <c r="A83" s="192" t="s">
        <v>96</v>
      </c>
      <c r="B83" s="192"/>
      <c r="C83" s="192"/>
      <c r="D83" s="70"/>
      <c r="E83" s="150"/>
      <c r="F83" s="152"/>
      <c r="G83" s="70"/>
      <c r="H83" s="150"/>
      <c r="I83" s="152"/>
      <c r="J83" s="70"/>
      <c r="K83" s="150"/>
      <c r="L83" s="152"/>
      <c r="M83" s="70"/>
      <c r="N83" s="150"/>
      <c r="O83" s="152"/>
      <c r="P83" s="70"/>
      <c r="Q83" s="150"/>
      <c r="R83" s="152"/>
      <c r="S83" s="70"/>
      <c r="T83" s="150"/>
      <c r="U83" s="152"/>
      <c r="V83" s="70"/>
      <c r="W83" s="150"/>
      <c r="X83" s="152"/>
      <c r="Y83" s="70"/>
      <c r="Z83" s="150"/>
      <c r="AA83" s="152"/>
      <c r="AB83" s="70"/>
      <c r="AC83" s="150"/>
      <c r="AD83" s="152"/>
      <c r="AE83" s="70"/>
      <c r="AF83" s="150"/>
      <c r="AG83" s="152"/>
      <c r="AH83" s="70"/>
      <c r="AI83" s="150">
        <f>B5+B11+B17+B23+B41+B62+B64</f>
        <v>544.70000000000005</v>
      </c>
      <c r="AJ83" s="152"/>
      <c r="AK83" s="70"/>
      <c r="AL83" s="150"/>
      <c r="AM83" s="152"/>
      <c r="AN83" s="71">
        <f t="shared" si="0"/>
        <v>544.70000000000005</v>
      </c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  <c r="IV83" s="8"/>
      <c r="IW83" s="8"/>
      <c r="IX83" s="8"/>
    </row>
    <row r="84" spans="1:258" x14ac:dyDescent="0.15">
      <c r="A84" s="192" t="s">
        <v>98</v>
      </c>
      <c r="B84" s="192"/>
      <c r="C84" s="192"/>
      <c r="D84" s="75"/>
      <c r="E84" s="151">
        <f>B6+B12+B18+B24+B36+B45+B57</f>
        <v>163.4</v>
      </c>
      <c r="F84" s="153"/>
      <c r="G84" s="72"/>
      <c r="H84" s="151">
        <f>B6+B12+B18+B24+B36+B45+B57</f>
        <v>163.4</v>
      </c>
      <c r="I84" s="153"/>
      <c r="J84" s="72">
        <f>B6+B12+B18+B24+B36+B45+B57</f>
        <v>163.4</v>
      </c>
      <c r="K84" s="151"/>
      <c r="L84" s="153"/>
      <c r="M84" s="72">
        <f>B6+B12+B18+B24+B36+B45+B57</f>
        <v>163.4</v>
      </c>
      <c r="N84" s="151"/>
      <c r="O84" s="153"/>
      <c r="P84" s="72">
        <f>B6+B12+B18+B24+B36+B45+B57</f>
        <v>163.4</v>
      </c>
      <c r="Q84" s="151"/>
      <c r="R84" s="153">
        <f>B6+B12+B18+B24+B36+B45+B57</f>
        <v>163.4</v>
      </c>
      <c r="S84" s="72"/>
      <c r="T84" s="151">
        <f>B6+B12+B18+B24+B36+B45+B57</f>
        <v>163.4</v>
      </c>
      <c r="U84" s="153"/>
      <c r="V84" s="72"/>
      <c r="W84" s="151">
        <f>B6+B12+B18+B24+B36+B45+B57</f>
        <v>163.4</v>
      </c>
      <c r="X84" s="153"/>
      <c r="Y84" s="72"/>
      <c r="Z84" s="151"/>
      <c r="AA84" s="153"/>
      <c r="AB84" s="72"/>
      <c r="AC84" s="151"/>
      <c r="AD84" s="153"/>
      <c r="AE84" s="72"/>
      <c r="AF84" s="151"/>
      <c r="AG84" s="153"/>
      <c r="AH84" s="72"/>
      <c r="AI84" s="151"/>
      <c r="AJ84" s="153"/>
      <c r="AK84" s="72"/>
      <c r="AL84" s="151"/>
      <c r="AM84" s="153"/>
      <c r="AN84" s="76">
        <f>SUM(D84:AM84)</f>
        <v>1307.2</v>
      </c>
      <c r="AO84" s="8" t="s">
        <v>212</v>
      </c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</row>
    <row r="85" spans="1:258" x14ac:dyDescent="0.15">
      <c r="A85" s="192" t="s">
        <v>99</v>
      </c>
      <c r="B85" s="192"/>
      <c r="C85" s="192"/>
      <c r="D85" s="70"/>
      <c r="E85" s="150"/>
      <c r="F85" s="152"/>
      <c r="G85" s="70"/>
      <c r="H85" s="150"/>
      <c r="I85" s="152"/>
      <c r="J85" s="70"/>
      <c r="K85" s="150"/>
      <c r="L85" s="152"/>
      <c r="M85" s="70"/>
      <c r="N85" s="150"/>
      <c r="O85" s="152"/>
      <c r="P85" s="70"/>
      <c r="Q85" s="150"/>
      <c r="R85" s="152"/>
      <c r="S85" s="70"/>
      <c r="T85" s="150"/>
      <c r="U85" s="152"/>
      <c r="V85" s="70">
        <f>B7+B13+B19+B25+B37+B46</f>
        <v>122.5</v>
      </c>
      <c r="W85" s="150"/>
      <c r="X85" s="152"/>
      <c r="Y85" s="70"/>
      <c r="Z85" s="150"/>
      <c r="AA85" s="152"/>
      <c r="AB85" s="70"/>
      <c r="AC85" s="150"/>
      <c r="AD85" s="152"/>
      <c r="AE85" s="70"/>
      <c r="AF85" s="150"/>
      <c r="AG85" s="152"/>
      <c r="AH85" s="70"/>
      <c r="AI85" s="150"/>
      <c r="AJ85" s="152"/>
      <c r="AK85" s="70"/>
      <c r="AL85" s="150">
        <f>B7+B13+B19+B25+B37+B46</f>
        <v>122.5</v>
      </c>
      <c r="AM85" s="152"/>
      <c r="AN85" s="71">
        <f t="shared" si="0"/>
        <v>245</v>
      </c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  <c r="IV85" s="8"/>
      <c r="IW85" s="8"/>
      <c r="IX85" s="8"/>
    </row>
    <row r="86" spans="1:258" x14ac:dyDescent="0.15">
      <c r="A86" s="192" t="s">
        <v>97</v>
      </c>
      <c r="B86" s="192"/>
      <c r="C86" s="192"/>
      <c r="D86" s="70"/>
      <c r="E86" s="150"/>
      <c r="F86" s="152"/>
      <c r="G86" s="70"/>
      <c r="H86" s="150">
        <f>B8+B14+B20+B26+B38+B47+B59</f>
        <v>311.7</v>
      </c>
      <c r="I86" s="152"/>
      <c r="J86" s="70"/>
      <c r="K86" s="150"/>
      <c r="L86" s="152"/>
      <c r="M86" s="70">
        <f>B8+B14+B20+B26+B38+B47+B59</f>
        <v>311.7</v>
      </c>
      <c r="N86" s="150"/>
      <c r="O86" s="152"/>
      <c r="P86" s="70"/>
      <c r="Q86" s="150"/>
      <c r="R86" s="152">
        <f>B8+B14+B20+B26+B38+B47+B59</f>
        <v>311.7</v>
      </c>
      <c r="S86" s="70"/>
      <c r="T86" s="150">
        <f>B8+B14+B20+B26+B38+B47+B59</f>
        <v>311.7</v>
      </c>
      <c r="U86" s="152"/>
      <c r="V86" s="70"/>
      <c r="W86" s="150">
        <f>B8+B14+B20+B26+B38+B47+B59</f>
        <v>311.7</v>
      </c>
      <c r="X86" s="152"/>
      <c r="Y86" s="70"/>
      <c r="Z86" s="150"/>
      <c r="AA86" s="152"/>
      <c r="AB86" s="70"/>
      <c r="AC86" s="150"/>
      <c r="AD86" s="152"/>
      <c r="AE86" s="70"/>
      <c r="AF86" s="150"/>
      <c r="AG86" s="152"/>
      <c r="AH86" s="70"/>
      <c r="AI86" s="150"/>
      <c r="AJ86" s="152"/>
      <c r="AK86" s="70"/>
      <c r="AL86" s="150"/>
      <c r="AM86" s="152"/>
      <c r="AN86" s="71">
        <f>SUM(D86:AM86)</f>
        <v>1558.5</v>
      </c>
      <c r="AO86" s="36" t="s">
        <v>162</v>
      </c>
    </row>
    <row r="87" spans="1:258" x14ac:dyDescent="0.15"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  <c r="IV87" s="8"/>
      <c r="IW87" s="8"/>
      <c r="IX87" s="8"/>
    </row>
    <row r="88" spans="1:258" x14ac:dyDescent="0.15">
      <c r="C88" s="36" t="s">
        <v>208</v>
      </c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  <c r="IV88" s="8"/>
      <c r="IW88" s="8"/>
      <c r="IX88" s="8"/>
    </row>
    <row r="89" spans="1:258" x14ac:dyDescent="0.15">
      <c r="C89" s="36" t="s">
        <v>210</v>
      </c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  <c r="GH89" s="8"/>
      <c r="GI89" s="8"/>
      <c r="GJ89" s="8"/>
      <c r="GK89" s="8"/>
      <c r="GL89" s="8"/>
      <c r="GM89" s="8"/>
      <c r="GN89" s="8"/>
      <c r="GO89" s="8"/>
      <c r="GP89" s="8"/>
      <c r="GQ89" s="8"/>
      <c r="GR89" s="8"/>
      <c r="GS89" s="8"/>
      <c r="GT89" s="8"/>
      <c r="GU89" s="8"/>
      <c r="GV89" s="8"/>
      <c r="GW89" s="8"/>
      <c r="GX89" s="8"/>
      <c r="GY89" s="8"/>
      <c r="GZ89" s="8"/>
      <c r="HA89" s="8"/>
      <c r="HB89" s="8"/>
      <c r="HC89" s="8"/>
      <c r="HD89" s="8"/>
      <c r="HE89" s="8"/>
      <c r="HF89" s="8"/>
      <c r="HG89" s="8"/>
      <c r="HH89" s="8"/>
      <c r="HI89" s="8"/>
      <c r="HJ89" s="8"/>
      <c r="HK89" s="8"/>
      <c r="HL89" s="8"/>
      <c r="HM89" s="8"/>
      <c r="HN89" s="8"/>
      <c r="HO89" s="8"/>
      <c r="HP89" s="8"/>
      <c r="HQ89" s="8"/>
      <c r="HR89" s="8"/>
      <c r="HS89" s="8"/>
      <c r="HT89" s="8"/>
      <c r="HU89" s="8"/>
      <c r="HV89" s="8"/>
      <c r="HW89" s="8"/>
      <c r="HX89" s="8"/>
      <c r="HY89" s="8"/>
      <c r="HZ89" s="8"/>
      <c r="IA89" s="8"/>
      <c r="IB89" s="8"/>
      <c r="IC89" s="8"/>
      <c r="ID89" s="8"/>
      <c r="IE89" s="8"/>
      <c r="IF89" s="8"/>
      <c r="IG89" s="8"/>
      <c r="IH89" s="8"/>
      <c r="II89" s="8"/>
      <c r="IJ89" s="8"/>
      <c r="IK89" s="8"/>
      <c r="IL89" s="8"/>
      <c r="IM89" s="8"/>
      <c r="IN89" s="8"/>
      <c r="IO89" s="8"/>
      <c r="IP89" s="8"/>
      <c r="IQ89" s="8"/>
      <c r="IR89" s="8"/>
      <c r="IS89" s="8"/>
      <c r="IT89" s="8"/>
      <c r="IU89" s="8"/>
      <c r="IV89" s="8"/>
      <c r="IW89" s="8"/>
      <c r="IX89" s="8"/>
    </row>
    <row r="90" spans="1:258" x14ac:dyDescent="0.15">
      <c r="C90" s="36" t="s">
        <v>213</v>
      </c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</row>
    <row r="91" spans="1:258" x14ac:dyDescent="0.15">
      <c r="C91" s="36" t="s">
        <v>211</v>
      </c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</row>
    <row r="92" spans="1:258" x14ac:dyDescent="0.15"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</row>
    <row r="93" spans="1:258" x14ac:dyDescent="0.15">
      <c r="D93" s="193" t="s">
        <v>161</v>
      </c>
      <c r="E93" s="193"/>
      <c r="F93" s="193"/>
      <c r="G93" s="193"/>
      <c r="T93" s="191" t="s">
        <v>134</v>
      </c>
      <c r="U93" s="191"/>
      <c r="V93" s="191"/>
      <c r="W93" s="191"/>
      <c r="X93" s="191"/>
      <c r="Y93" s="191"/>
      <c r="Z93" s="191"/>
      <c r="AA93" s="191"/>
      <c r="AB93" s="191"/>
      <c r="AC93" s="191"/>
      <c r="AD93" s="191"/>
      <c r="AE93" s="191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</row>
    <row r="94" spans="1:258" x14ac:dyDescent="0.15">
      <c r="D94" s="77" t="s">
        <v>37</v>
      </c>
      <c r="E94" s="78"/>
      <c r="F94" s="79"/>
      <c r="G94" s="79" t="s">
        <v>38</v>
      </c>
      <c r="H94" s="79"/>
      <c r="I94" s="80"/>
      <c r="J94" s="78"/>
      <c r="K94" s="79" t="s">
        <v>39</v>
      </c>
      <c r="L94" s="80"/>
      <c r="M94" s="78"/>
      <c r="N94" s="79" t="s">
        <v>40</v>
      </c>
      <c r="O94" s="80"/>
      <c r="T94" s="189" t="s">
        <v>135</v>
      </c>
      <c r="U94" s="189"/>
      <c r="V94" s="189"/>
      <c r="W94" s="189"/>
      <c r="X94" s="189"/>
      <c r="Y94" s="189"/>
      <c r="Z94" s="189"/>
      <c r="AA94" s="189"/>
      <c r="AB94" s="189"/>
      <c r="AC94" s="189"/>
      <c r="AD94" s="194">
        <f>AN69</f>
        <v>1575.8999999999999</v>
      </c>
      <c r="AE94" s="194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</row>
    <row r="95" spans="1:258" x14ac:dyDescent="0.15">
      <c r="D95" s="2" t="s">
        <v>21</v>
      </c>
      <c r="E95" s="170" t="s">
        <v>44</v>
      </c>
      <c r="F95" s="81"/>
      <c r="G95" s="81"/>
      <c r="H95" s="81"/>
      <c r="I95" s="82"/>
      <c r="J95" s="83"/>
      <c r="K95" s="81" t="s">
        <v>64</v>
      </c>
      <c r="L95" s="84"/>
      <c r="M95" s="175" t="s">
        <v>66</v>
      </c>
      <c r="N95" s="176"/>
      <c r="O95" s="177"/>
      <c r="T95" s="189" t="s">
        <v>136</v>
      </c>
      <c r="U95" s="189"/>
      <c r="V95" s="189"/>
      <c r="W95" s="189"/>
      <c r="X95" s="189"/>
      <c r="Y95" s="189"/>
      <c r="Z95" s="189"/>
      <c r="AA95" s="189"/>
      <c r="AB95" s="189"/>
      <c r="AC95" s="189"/>
      <c r="AD95" s="190">
        <f>AN70</f>
        <v>350</v>
      </c>
      <c r="AE95" s="191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</row>
    <row r="96" spans="1:258" x14ac:dyDescent="0.15">
      <c r="D96" s="6"/>
      <c r="E96" s="171" t="s">
        <v>45</v>
      </c>
      <c r="F96" s="85"/>
      <c r="G96" s="85"/>
      <c r="H96" s="85"/>
      <c r="I96" s="86"/>
      <c r="J96" s="87"/>
      <c r="K96" s="85" t="s">
        <v>65</v>
      </c>
      <c r="L96" s="88"/>
      <c r="M96" s="181"/>
      <c r="N96" s="182"/>
      <c r="O96" s="183"/>
      <c r="T96" s="189" t="s">
        <v>137</v>
      </c>
      <c r="U96" s="189"/>
      <c r="V96" s="189"/>
      <c r="W96" s="189"/>
      <c r="X96" s="189"/>
      <c r="Y96" s="189"/>
      <c r="Z96" s="189"/>
      <c r="AA96" s="189"/>
      <c r="AB96" s="189"/>
      <c r="AC96" s="189"/>
      <c r="AD96" s="194">
        <f>SUM(AD94:AE95)</f>
        <v>1925.8999999999999</v>
      </c>
      <c r="AE96" s="191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</row>
    <row r="97" spans="3:258" x14ac:dyDescent="0.15">
      <c r="D97" s="2" t="s">
        <v>22</v>
      </c>
      <c r="E97" s="170" t="s">
        <v>227</v>
      </c>
      <c r="F97" s="81"/>
      <c r="G97" s="81"/>
      <c r="H97" s="81"/>
      <c r="I97" s="82"/>
      <c r="J97" s="83"/>
      <c r="K97" s="81" t="s">
        <v>109</v>
      </c>
      <c r="L97" s="84"/>
      <c r="M97" s="175" t="s">
        <v>66</v>
      </c>
      <c r="N97" s="176"/>
      <c r="O97" s="177"/>
      <c r="T97" s="189" t="s">
        <v>185</v>
      </c>
      <c r="U97" s="189"/>
      <c r="V97" s="189"/>
      <c r="W97" s="189"/>
      <c r="X97" s="189"/>
      <c r="Y97" s="189"/>
      <c r="Z97" s="189"/>
      <c r="AA97" s="189"/>
      <c r="AB97" s="189"/>
      <c r="AC97" s="189"/>
      <c r="AD97" s="190">
        <f>AN71</f>
        <v>828.3</v>
      </c>
      <c r="AE97" s="191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</row>
    <row r="98" spans="3:258" x14ac:dyDescent="0.15">
      <c r="D98" s="6"/>
      <c r="E98" s="171" t="s">
        <v>48</v>
      </c>
      <c r="F98" s="85"/>
      <c r="G98" s="85"/>
      <c r="H98" s="85"/>
      <c r="I98" s="86"/>
      <c r="J98" s="87"/>
      <c r="K98" s="85" t="s">
        <v>65</v>
      </c>
      <c r="L98" s="88"/>
      <c r="M98" s="181"/>
      <c r="N98" s="182"/>
      <c r="O98" s="183"/>
      <c r="Y98" s="89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  <c r="IV98" s="8"/>
      <c r="IW98" s="8"/>
      <c r="IX98" s="8"/>
    </row>
    <row r="99" spans="3:258" x14ac:dyDescent="0.15">
      <c r="D99" s="2" t="s">
        <v>23</v>
      </c>
      <c r="E99" s="170" t="s">
        <v>47</v>
      </c>
      <c r="F99" s="81"/>
      <c r="G99" s="81"/>
      <c r="H99" s="81"/>
      <c r="I99" s="82"/>
      <c r="J99" s="83"/>
      <c r="K99" s="81" t="s">
        <v>65</v>
      </c>
      <c r="L99" s="84"/>
      <c r="M99" s="175" t="s">
        <v>66</v>
      </c>
      <c r="N99" s="176"/>
      <c r="O99" s="177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</row>
    <row r="100" spans="3:258" x14ac:dyDescent="0.15">
      <c r="D100" s="6"/>
      <c r="E100" s="171" t="s">
        <v>49</v>
      </c>
      <c r="F100" s="85"/>
      <c r="G100" s="85"/>
      <c r="H100" s="85"/>
      <c r="I100" s="86"/>
      <c r="J100" s="87"/>
      <c r="K100" s="85" t="s">
        <v>65</v>
      </c>
      <c r="L100" s="88"/>
      <c r="M100" s="181"/>
      <c r="N100" s="182"/>
      <c r="O100" s="183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</row>
    <row r="101" spans="3:258" ht="14.25" customHeight="1" x14ac:dyDescent="0.15">
      <c r="D101" s="2" t="s">
        <v>24</v>
      </c>
      <c r="E101" s="170" t="s">
        <v>192</v>
      </c>
      <c r="F101" s="81"/>
      <c r="G101" s="81"/>
      <c r="H101" s="81"/>
      <c r="I101" s="82"/>
      <c r="J101" s="83"/>
      <c r="K101" s="81" t="s">
        <v>193</v>
      </c>
      <c r="L101" s="84"/>
      <c r="M101" s="175" t="s">
        <v>66</v>
      </c>
      <c r="N101" s="176"/>
      <c r="O101" s="177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</row>
    <row r="102" spans="3:258" ht="14.25" customHeight="1" x14ac:dyDescent="0.15">
      <c r="C102" s="137"/>
      <c r="D102" s="6"/>
      <c r="E102" s="171" t="s">
        <v>191</v>
      </c>
      <c r="F102" s="85"/>
      <c r="G102" s="85"/>
      <c r="H102" s="85"/>
      <c r="I102" s="86"/>
      <c r="J102" s="87"/>
      <c r="K102" s="85" t="s">
        <v>64</v>
      </c>
      <c r="L102" s="88"/>
      <c r="M102" s="181"/>
      <c r="N102" s="182"/>
      <c r="O102" s="183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/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</row>
    <row r="103" spans="3:258" ht="14.25" customHeight="1" x14ac:dyDescent="0.15">
      <c r="D103" s="2" t="s">
        <v>41</v>
      </c>
      <c r="E103" s="170" t="s">
        <v>227</v>
      </c>
      <c r="F103" s="81"/>
      <c r="G103" s="81"/>
      <c r="H103" s="81"/>
      <c r="I103" s="82"/>
      <c r="J103" s="83"/>
      <c r="K103" s="81" t="s">
        <v>109</v>
      </c>
      <c r="L103" s="84"/>
      <c r="M103" s="175" t="s">
        <v>66</v>
      </c>
      <c r="N103" s="176"/>
      <c r="O103" s="177"/>
    </row>
    <row r="104" spans="3:258" ht="14.25" customHeight="1" x14ac:dyDescent="0.15">
      <c r="D104" s="93"/>
      <c r="E104" s="172" t="s">
        <v>50</v>
      </c>
      <c r="F104" s="94"/>
      <c r="G104" s="94"/>
      <c r="H104" s="94"/>
      <c r="I104" s="95"/>
      <c r="J104" s="96"/>
      <c r="K104" s="94" t="s">
        <v>64</v>
      </c>
      <c r="L104" s="97"/>
      <c r="M104" s="178"/>
      <c r="N104" s="179"/>
      <c r="O104" s="180"/>
    </row>
    <row r="105" spans="3:258" x14ac:dyDescent="0.15">
      <c r="D105" s="6"/>
      <c r="E105" s="66" t="s">
        <v>72</v>
      </c>
      <c r="F105" s="59"/>
      <c r="G105" s="59"/>
      <c r="H105" s="59"/>
      <c r="I105" s="98"/>
      <c r="J105" s="99"/>
      <c r="K105" s="59" t="s">
        <v>65</v>
      </c>
      <c r="L105" s="100"/>
      <c r="M105" s="181"/>
      <c r="N105" s="182"/>
      <c r="O105" s="183"/>
    </row>
    <row r="106" spans="3:258" x14ac:dyDescent="0.15">
      <c r="D106" s="93" t="s">
        <v>57</v>
      </c>
      <c r="E106" s="50" t="s">
        <v>51</v>
      </c>
      <c r="I106" s="90"/>
      <c r="J106" s="91"/>
      <c r="K106" s="10" t="s">
        <v>68</v>
      </c>
      <c r="L106" s="92"/>
      <c r="M106" s="175" t="s">
        <v>66</v>
      </c>
      <c r="N106" s="176"/>
      <c r="O106" s="177"/>
    </row>
    <row r="107" spans="3:258" x14ac:dyDescent="0.15">
      <c r="D107" s="93"/>
      <c r="E107" s="172" t="s">
        <v>52</v>
      </c>
      <c r="F107" s="94"/>
      <c r="G107" s="94"/>
      <c r="H107" s="94"/>
      <c r="I107" s="95"/>
      <c r="J107" s="96"/>
      <c r="K107" s="94" t="s">
        <v>64</v>
      </c>
      <c r="L107" s="97"/>
      <c r="M107" s="178"/>
      <c r="N107" s="179"/>
      <c r="O107" s="180"/>
      <c r="Q107" s="10" t="s">
        <v>42</v>
      </c>
    </row>
    <row r="108" spans="3:258" x14ac:dyDescent="0.15">
      <c r="D108" s="93"/>
      <c r="E108" s="50" t="s">
        <v>49</v>
      </c>
      <c r="I108" s="90"/>
      <c r="J108" s="91"/>
      <c r="K108" s="10" t="s">
        <v>64</v>
      </c>
      <c r="L108" s="92"/>
      <c r="M108" s="181"/>
      <c r="N108" s="182"/>
      <c r="O108" s="183"/>
    </row>
    <row r="109" spans="3:258" x14ac:dyDescent="0.15">
      <c r="D109" s="2" t="s">
        <v>58</v>
      </c>
      <c r="E109" s="170" t="s">
        <v>53</v>
      </c>
      <c r="F109" s="81"/>
      <c r="G109" s="81"/>
      <c r="H109" s="81"/>
      <c r="I109" s="82"/>
      <c r="J109" s="83"/>
      <c r="K109" s="81" t="s">
        <v>64</v>
      </c>
      <c r="L109" s="84"/>
      <c r="M109" s="175" t="s">
        <v>66</v>
      </c>
      <c r="N109" s="176"/>
      <c r="O109" s="177"/>
    </row>
    <row r="110" spans="3:258" x14ac:dyDescent="0.15">
      <c r="D110" s="6"/>
      <c r="E110" s="50" t="s">
        <v>48</v>
      </c>
      <c r="I110" s="90"/>
      <c r="J110" s="91"/>
      <c r="K110" s="10" t="s">
        <v>65</v>
      </c>
      <c r="L110" s="92"/>
      <c r="M110" s="181"/>
      <c r="N110" s="182"/>
      <c r="O110" s="183"/>
    </row>
    <row r="111" spans="3:258" x14ac:dyDescent="0.15">
      <c r="D111" s="2" t="s">
        <v>55</v>
      </c>
      <c r="E111" s="170" t="s">
        <v>56</v>
      </c>
      <c r="F111" s="81"/>
      <c r="G111" s="81"/>
      <c r="H111" s="81"/>
      <c r="I111" s="82"/>
      <c r="J111" s="83"/>
      <c r="K111" s="81" t="s">
        <v>67</v>
      </c>
      <c r="L111" s="84"/>
      <c r="M111" s="175" t="s">
        <v>66</v>
      </c>
      <c r="N111" s="176"/>
      <c r="O111" s="177"/>
    </row>
    <row r="112" spans="3:258" x14ac:dyDescent="0.15">
      <c r="D112" s="6"/>
      <c r="E112" s="171" t="s">
        <v>46</v>
      </c>
      <c r="F112" s="85"/>
      <c r="G112" s="85"/>
      <c r="H112" s="85"/>
      <c r="I112" s="86"/>
      <c r="J112" s="87"/>
      <c r="K112" s="85" t="s">
        <v>64</v>
      </c>
      <c r="L112" s="88"/>
      <c r="M112" s="181"/>
      <c r="N112" s="182"/>
      <c r="O112" s="183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  <c r="CB112" s="10"/>
      <c r="CC112" s="10"/>
      <c r="CD112" s="10"/>
      <c r="CE112" s="10"/>
      <c r="CF112" s="10"/>
      <c r="CG112" s="10"/>
      <c r="CH112" s="10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  <c r="CS112" s="10"/>
      <c r="CT112" s="10"/>
      <c r="CU112" s="10"/>
      <c r="CV112" s="10"/>
      <c r="CW112" s="10"/>
      <c r="CX112" s="10"/>
      <c r="CY112" s="10"/>
      <c r="CZ112" s="10"/>
      <c r="DA112" s="10"/>
      <c r="DB112" s="10"/>
      <c r="DC112" s="10"/>
      <c r="DD112" s="10"/>
      <c r="DE112" s="10"/>
      <c r="DF112" s="10"/>
      <c r="DG112" s="10"/>
      <c r="DH112" s="10"/>
      <c r="DI112" s="10"/>
      <c r="DJ112" s="10"/>
      <c r="DK112" s="10"/>
      <c r="DL112" s="10"/>
      <c r="DM112" s="10"/>
      <c r="DN112" s="10"/>
      <c r="DO112" s="10"/>
      <c r="DP112" s="10"/>
      <c r="DQ112" s="10"/>
      <c r="DR112" s="10"/>
      <c r="DS112" s="10"/>
      <c r="DT112" s="10"/>
      <c r="DU112" s="10"/>
      <c r="DV112" s="10"/>
      <c r="DW112" s="10"/>
      <c r="DX112" s="10"/>
      <c r="DY112" s="10"/>
      <c r="DZ112" s="10"/>
      <c r="EA112" s="10"/>
      <c r="EB112" s="10"/>
      <c r="EC112" s="10"/>
      <c r="ED112" s="10"/>
      <c r="EE112" s="10"/>
      <c r="EF112" s="10"/>
      <c r="EG112" s="10"/>
      <c r="EH112" s="10"/>
      <c r="EI112" s="10"/>
      <c r="EJ112" s="10"/>
      <c r="EK112" s="10"/>
      <c r="EL112" s="10"/>
      <c r="EM112" s="10"/>
      <c r="EN112" s="10"/>
      <c r="EO112" s="10"/>
      <c r="EP112" s="10"/>
      <c r="EQ112" s="10"/>
      <c r="ER112" s="10"/>
      <c r="ES112" s="10"/>
      <c r="ET112" s="10"/>
      <c r="EU112" s="10"/>
      <c r="EV112" s="10"/>
      <c r="EW112" s="10"/>
      <c r="EX112" s="10"/>
      <c r="EY112" s="10"/>
      <c r="EZ112" s="10"/>
      <c r="FA112" s="10"/>
      <c r="FB112" s="10"/>
      <c r="FC112" s="10"/>
      <c r="FD112" s="10"/>
      <c r="FE112" s="10"/>
      <c r="FF112" s="10"/>
      <c r="FG112" s="10"/>
      <c r="FH112" s="10"/>
      <c r="FI112" s="10"/>
      <c r="FJ112" s="10"/>
      <c r="FK112" s="10"/>
      <c r="FL112" s="10"/>
      <c r="FM112" s="10"/>
      <c r="FN112" s="10"/>
      <c r="FO112" s="10"/>
      <c r="FP112" s="10"/>
      <c r="FQ112" s="10"/>
      <c r="FR112" s="10"/>
      <c r="FS112" s="10"/>
      <c r="FT112" s="10"/>
      <c r="FU112" s="10"/>
      <c r="FV112" s="10"/>
      <c r="FW112" s="10"/>
      <c r="FX112" s="10"/>
      <c r="FY112" s="10"/>
      <c r="FZ112" s="10"/>
      <c r="GA112" s="10"/>
      <c r="GB112" s="10"/>
      <c r="GC112" s="10"/>
      <c r="GD112" s="10"/>
      <c r="GE112" s="10"/>
      <c r="GF112" s="10"/>
      <c r="GG112" s="10"/>
      <c r="GH112" s="10"/>
      <c r="GI112" s="10"/>
      <c r="GJ112" s="10"/>
      <c r="GK112" s="10"/>
      <c r="GL112" s="10"/>
      <c r="GM112" s="10"/>
      <c r="GN112" s="10"/>
      <c r="GO112" s="10"/>
      <c r="GP112" s="10"/>
      <c r="GQ112" s="10"/>
      <c r="GR112" s="10"/>
      <c r="GS112" s="10"/>
      <c r="GT112" s="10"/>
      <c r="GU112" s="10"/>
      <c r="GV112" s="10"/>
      <c r="GW112" s="10"/>
      <c r="GX112" s="10"/>
      <c r="GY112" s="10"/>
      <c r="GZ112" s="10"/>
      <c r="HA112" s="10"/>
      <c r="HB112" s="10"/>
      <c r="HC112" s="10"/>
      <c r="HD112" s="10"/>
      <c r="HE112" s="10"/>
      <c r="HF112" s="10"/>
      <c r="HG112" s="10"/>
      <c r="HH112" s="10"/>
      <c r="HI112" s="10"/>
      <c r="HJ112" s="10"/>
      <c r="HK112" s="10"/>
      <c r="HL112" s="10"/>
      <c r="HM112" s="10"/>
      <c r="HN112" s="10"/>
      <c r="HO112" s="10"/>
      <c r="HP112" s="10"/>
      <c r="HQ112" s="10"/>
      <c r="HR112" s="10"/>
      <c r="HS112" s="10"/>
      <c r="HT112" s="10"/>
      <c r="HU112" s="10"/>
      <c r="HV112" s="10"/>
      <c r="HW112" s="10"/>
      <c r="HX112" s="10"/>
      <c r="HY112" s="10"/>
      <c r="HZ112" s="10"/>
      <c r="IA112" s="10"/>
      <c r="IB112" s="10"/>
      <c r="IC112" s="10"/>
      <c r="ID112" s="10"/>
      <c r="IE112" s="10"/>
      <c r="IF112" s="10"/>
      <c r="IG112" s="10"/>
      <c r="IH112" s="10"/>
      <c r="II112" s="10"/>
      <c r="IJ112" s="10"/>
      <c r="IK112" s="10"/>
      <c r="IL112" s="10"/>
      <c r="IM112" s="10"/>
      <c r="IN112" s="10"/>
      <c r="IO112" s="10"/>
      <c r="IP112" s="10"/>
      <c r="IQ112" s="10"/>
      <c r="IR112" s="10"/>
      <c r="IS112" s="10"/>
      <c r="IT112" s="10"/>
      <c r="IU112" s="10"/>
      <c r="IV112" s="10"/>
      <c r="IW112" s="10"/>
      <c r="IX112" s="10"/>
    </row>
    <row r="113" spans="4:258" x14ac:dyDescent="0.15">
      <c r="D113" s="2" t="s">
        <v>59</v>
      </c>
      <c r="E113" s="173" t="s">
        <v>51</v>
      </c>
      <c r="F113" s="81"/>
      <c r="G113" s="81"/>
      <c r="H113" s="81"/>
      <c r="I113" s="81"/>
      <c r="J113" s="83"/>
      <c r="K113" s="81" t="s">
        <v>68</v>
      </c>
      <c r="L113" s="82"/>
      <c r="M113" s="175" t="s">
        <v>66</v>
      </c>
      <c r="N113" s="184"/>
      <c r="O113" s="185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10"/>
      <c r="BP113" s="10"/>
      <c r="BQ113" s="10"/>
      <c r="BR113" s="10"/>
      <c r="BS113" s="10"/>
      <c r="BT113" s="10"/>
      <c r="BU113" s="10"/>
      <c r="BV113" s="10"/>
      <c r="BW113" s="10"/>
      <c r="BX113" s="10"/>
      <c r="BY113" s="10"/>
      <c r="BZ113" s="10"/>
      <c r="CA113" s="10"/>
      <c r="CB113" s="10"/>
      <c r="CC113" s="10"/>
      <c r="CD113" s="10"/>
      <c r="CE113" s="10"/>
      <c r="CF113" s="10"/>
      <c r="CG113" s="10"/>
      <c r="CH113" s="10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  <c r="CS113" s="10"/>
      <c r="CT113" s="10"/>
      <c r="CU113" s="10"/>
      <c r="CV113" s="10"/>
      <c r="CW113" s="10"/>
      <c r="CX113" s="10"/>
      <c r="CY113" s="10"/>
      <c r="CZ113" s="10"/>
      <c r="DA113" s="10"/>
      <c r="DB113" s="10"/>
      <c r="DC113" s="10"/>
      <c r="DD113" s="10"/>
      <c r="DE113" s="10"/>
      <c r="DF113" s="10"/>
      <c r="DG113" s="10"/>
      <c r="DH113" s="10"/>
      <c r="DI113" s="10"/>
      <c r="DJ113" s="10"/>
      <c r="DK113" s="10"/>
      <c r="DL113" s="10"/>
      <c r="DM113" s="10"/>
      <c r="DN113" s="10"/>
      <c r="DO113" s="10"/>
      <c r="DP113" s="10"/>
      <c r="DQ113" s="10"/>
      <c r="DR113" s="10"/>
      <c r="DS113" s="10"/>
      <c r="DT113" s="10"/>
      <c r="DU113" s="10"/>
      <c r="DV113" s="10"/>
      <c r="DW113" s="10"/>
      <c r="DX113" s="10"/>
      <c r="DY113" s="10"/>
      <c r="DZ113" s="10"/>
      <c r="EA113" s="10"/>
      <c r="EB113" s="10"/>
      <c r="EC113" s="10"/>
      <c r="ED113" s="10"/>
      <c r="EE113" s="10"/>
      <c r="EF113" s="10"/>
      <c r="EG113" s="10"/>
      <c r="EH113" s="10"/>
      <c r="EI113" s="10"/>
      <c r="EJ113" s="10"/>
      <c r="EK113" s="10"/>
      <c r="EL113" s="10"/>
      <c r="EM113" s="10"/>
      <c r="EN113" s="10"/>
      <c r="EO113" s="10"/>
      <c r="EP113" s="10"/>
      <c r="EQ113" s="10"/>
      <c r="ER113" s="10"/>
      <c r="ES113" s="10"/>
      <c r="ET113" s="10"/>
      <c r="EU113" s="10"/>
      <c r="EV113" s="10"/>
      <c r="EW113" s="10"/>
      <c r="EX113" s="10"/>
      <c r="EY113" s="10"/>
      <c r="EZ113" s="10"/>
      <c r="FA113" s="10"/>
      <c r="FB113" s="10"/>
      <c r="FC113" s="10"/>
      <c r="FD113" s="10"/>
      <c r="FE113" s="10"/>
      <c r="FF113" s="10"/>
      <c r="FG113" s="10"/>
      <c r="FH113" s="10"/>
      <c r="FI113" s="10"/>
      <c r="FJ113" s="10"/>
      <c r="FK113" s="10"/>
      <c r="FL113" s="10"/>
      <c r="FM113" s="10"/>
      <c r="FN113" s="10"/>
      <c r="FO113" s="10"/>
      <c r="FP113" s="10"/>
      <c r="FQ113" s="10"/>
      <c r="FR113" s="10"/>
      <c r="FS113" s="10"/>
      <c r="FT113" s="10"/>
      <c r="FU113" s="10"/>
      <c r="FV113" s="10"/>
      <c r="FW113" s="10"/>
      <c r="FX113" s="10"/>
      <c r="FY113" s="10"/>
      <c r="FZ113" s="10"/>
      <c r="GA113" s="10"/>
      <c r="GB113" s="10"/>
      <c r="GC113" s="10"/>
      <c r="GD113" s="10"/>
      <c r="GE113" s="10"/>
      <c r="GF113" s="10"/>
      <c r="GG113" s="10"/>
      <c r="GH113" s="10"/>
      <c r="GI113" s="10"/>
      <c r="GJ113" s="10"/>
      <c r="GK113" s="10"/>
      <c r="GL113" s="10"/>
      <c r="GM113" s="10"/>
      <c r="GN113" s="10"/>
      <c r="GO113" s="10"/>
      <c r="GP113" s="10"/>
      <c r="GQ113" s="10"/>
      <c r="GR113" s="10"/>
      <c r="GS113" s="10"/>
      <c r="GT113" s="10"/>
      <c r="GU113" s="10"/>
      <c r="GV113" s="10"/>
      <c r="GW113" s="10"/>
      <c r="GX113" s="10"/>
      <c r="GY113" s="10"/>
      <c r="GZ113" s="10"/>
      <c r="HA113" s="10"/>
      <c r="HB113" s="10"/>
      <c r="HC113" s="10"/>
      <c r="HD113" s="10"/>
      <c r="HE113" s="10"/>
      <c r="HF113" s="10"/>
      <c r="HG113" s="10"/>
      <c r="HH113" s="10"/>
      <c r="HI113" s="10"/>
      <c r="HJ113" s="10"/>
      <c r="HK113" s="10"/>
      <c r="HL113" s="10"/>
      <c r="HM113" s="10"/>
      <c r="HN113" s="10"/>
      <c r="HO113" s="10"/>
      <c r="HP113" s="10"/>
      <c r="HQ113" s="10"/>
      <c r="HR113" s="10"/>
      <c r="HS113" s="10"/>
      <c r="HT113" s="10"/>
      <c r="HU113" s="10"/>
      <c r="HV113" s="10"/>
      <c r="HW113" s="10"/>
      <c r="HX113" s="10"/>
      <c r="HY113" s="10"/>
      <c r="HZ113" s="10"/>
      <c r="IA113" s="10"/>
      <c r="IB113" s="10"/>
      <c r="IC113" s="10"/>
      <c r="ID113" s="10"/>
      <c r="IE113" s="10"/>
      <c r="IF113" s="10"/>
      <c r="IG113" s="10"/>
      <c r="IH113" s="10"/>
      <c r="II113" s="10"/>
      <c r="IJ113" s="10"/>
      <c r="IK113" s="10"/>
      <c r="IL113" s="10"/>
      <c r="IM113" s="10"/>
      <c r="IN113" s="10"/>
      <c r="IO113" s="10"/>
      <c r="IP113" s="10"/>
      <c r="IQ113" s="10"/>
      <c r="IR113" s="10"/>
      <c r="IS113" s="10"/>
      <c r="IT113" s="10"/>
      <c r="IU113" s="10"/>
      <c r="IV113" s="10"/>
      <c r="IW113" s="10"/>
      <c r="IX113" s="10"/>
    </row>
    <row r="114" spans="4:258" x14ac:dyDescent="0.15">
      <c r="D114" s="6"/>
      <c r="E114" s="169" t="s">
        <v>52</v>
      </c>
      <c r="F114" s="59"/>
      <c r="G114" s="59"/>
      <c r="H114" s="59"/>
      <c r="I114" s="59"/>
      <c r="J114" s="99"/>
      <c r="K114" s="59" t="s">
        <v>64</v>
      </c>
      <c r="L114" s="98"/>
      <c r="M114" s="186"/>
      <c r="N114" s="187"/>
      <c r="O114" s="188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10"/>
      <c r="BP114" s="10"/>
      <c r="BQ114" s="10"/>
      <c r="BR114" s="10"/>
      <c r="BS114" s="10"/>
      <c r="BT114" s="10"/>
      <c r="BU114" s="10"/>
      <c r="BV114" s="10"/>
      <c r="BW114" s="10"/>
      <c r="BX114" s="10"/>
      <c r="BY114" s="10"/>
      <c r="BZ114" s="10"/>
      <c r="CA114" s="10"/>
      <c r="CB114" s="10"/>
      <c r="CC114" s="10"/>
      <c r="CD114" s="10"/>
      <c r="CE114" s="10"/>
      <c r="CF114" s="10"/>
      <c r="CG114" s="10"/>
      <c r="CH114" s="10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  <c r="CS114" s="10"/>
      <c r="CT114" s="10"/>
      <c r="CU114" s="10"/>
      <c r="CV114" s="10"/>
      <c r="CW114" s="10"/>
      <c r="CX114" s="10"/>
      <c r="CY114" s="10"/>
      <c r="CZ114" s="10"/>
      <c r="DA114" s="10"/>
      <c r="DB114" s="10"/>
      <c r="DC114" s="10"/>
      <c r="DD114" s="10"/>
      <c r="DE114" s="10"/>
      <c r="DF114" s="10"/>
      <c r="DG114" s="10"/>
      <c r="DH114" s="10"/>
      <c r="DI114" s="10"/>
      <c r="DJ114" s="10"/>
      <c r="DK114" s="10"/>
      <c r="DL114" s="10"/>
      <c r="DM114" s="10"/>
      <c r="DN114" s="10"/>
      <c r="DO114" s="10"/>
      <c r="DP114" s="10"/>
      <c r="DQ114" s="10"/>
      <c r="DR114" s="10"/>
      <c r="DS114" s="10"/>
      <c r="DT114" s="10"/>
      <c r="DU114" s="10"/>
      <c r="DV114" s="10"/>
      <c r="DW114" s="10"/>
      <c r="DX114" s="10"/>
      <c r="DY114" s="10"/>
      <c r="DZ114" s="10"/>
      <c r="EA114" s="10"/>
      <c r="EB114" s="10"/>
      <c r="EC114" s="10"/>
      <c r="ED114" s="10"/>
      <c r="EE114" s="10"/>
      <c r="EF114" s="10"/>
      <c r="EG114" s="10"/>
      <c r="EH114" s="10"/>
      <c r="EI114" s="10"/>
      <c r="EJ114" s="10"/>
      <c r="EK114" s="10"/>
      <c r="EL114" s="10"/>
      <c r="EM114" s="10"/>
      <c r="EN114" s="10"/>
      <c r="EO114" s="10"/>
      <c r="EP114" s="10"/>
      <c r="EQ114" s="10"/>
      <c r="ER114" s="10"/>
      <c r="ES114" s="10"/>
      <c r="ET114" s="10"/>
      <c r="EU114" s="10"/>
      <c r="EV114" s="10"/>
      <c r="EW114" s="10"/>
      <c r="EX114" s="10"/>
      <c r="EY114" s="10"/>
      <c r="EZ114" s="10"/>
      <c r="FA114" s="10"/>
      <c r="FB114" s="10"/>
      <c r="FC114" s="10"/>
      <c r="FD114" s="10"/>
      <c r="FE114" s="10"/>
      <c r="FF114" s="10"/>
      <c r="FG114" s="10"/>
      <c r="FH114" s="10"/>
      <c r="FI114" s="10"/>
      <c r="FJ114" s="10"/>
      <c r="FK114" s="10"/>
      <c r="FL114" s="10"/>
      <c r="FM114" s="10"/>
      <c r="FN114" s="10"/>
      <c r="FO114" s="10"/>
      <c r="FP114" s="10"/>
      <c r="FQ114" s="10"/>
      <c r="FR114" s="10"/>
      <c r="FS114" s="10"/>
      <c r="FT114" s="10"/>
      <c r="FU114" s="10"/>
      <c r="FV114" s="10"/>
      <c r="FW114" s="10"/>
      <c r="FX114" s="10"/>
      <c r="FY114" s="10"/>
      <c r="FZ114" s="10"/>
      <c r="GA114" s="10"/>
      <c r="GB114" s="10"/>
      <c r="GC114" s="10"/>
      <c r="GD114" s="10"/>
      <c r="GE114" s="10"/>
      <c r="GF114" s="10"/>
      <c r="GG114" s="10"/>
      <c r="GH114" s="10"/>
      <c r="GI114" s="10"/>
      <c r="GJ114" s="10"/>
      <c r="GK114" s="10"/>
      <c r="GL114" s="10"/>
      <c r="GM114" s="10"/>
      <c r="GN114" s="10"/>
      <c r="GO114" s="10"/>
      <c r="GP114" s="10"/>
      <c r="GQ114" s="10"/>
      <c r="GR114" s="10"/>
      <c r="GS114" s="10"/>
      <c r="GT114" s="10"/>
      <c r="GU114" s="10"/>
      <c r="GV114" s="10"/>
      <c r="GW114" s="10"/>
      <c r="GX114" s="10"/>
      <c r="GY114" s="10"/>
      <c r="GZ114" s="10"/>
      <c r="HA114" s="10"/>
      <c r="HB114" s="10"/>
      <c r="HC114" s="10"/>
      <c r="HD114" s="10"/>
      <c r="HE114" s="10"/>
      <c r="HF114" s="10"/>
      <c r="HG114" s="10"/>
      <c r="HH114" s="10"/>
      <c r="HI114" s="10"/>
      <c r="HJ114" s="10"/>
      <c r="HK114" s="10"/>
      <c r="HL114" s="10"/>
      <c r="HM114" s="10"/>
      <c r="HN114" s="10"/>
      <c r="HO114" s="10"/>
      <c r="HP114" s="10"/>
      <c r="HQ114" s="10"/>
      <c r="HR114" s="10"/>
      <c r="HS114" s="10"/>
      <c r="HT114" s="10"/>
      <c r="HU114" s="10"/>
      <c r="HV114" s="10"/>
      <c r="HW114" s="10"/>
      <c r="HX114" s="10"/>
      <c r="HY114" s="10"/>
      <c r="HZ114" s="10"/>
      <c r="IA114" s="10"/>
      <c r="IB114" s="10"/>
      <c r="IC114" s="10"/>
      <c r="ID114" s="10"/>
      <c r="IE114" s="10"/>
      <c r="IF114" s="10"/>
      <c r="IG114" s="10"/>
      <c r="IH114" s="10"/>
      <c r="II114" s="10"/>
      <c r="IJ114" s="10"/>
      <c r="IK114" s="10"/>
      <c r="IL114" s="10"/>
      <c r="IM114" s="10"/>
      <c r="IN114" s="10"/>
      <c r="IO114" s="10"/>
      <c r="IP114" s="10"/>
      <c r="IQ114" s="10"/>
      <c r="IR114" s="10"/>
      <c r="IS114" s="10"/>
      <c r="IT114" s="10"/>
      <c r="IU114" s="10"/>
      <c r="IV114" s="10"/>
      <c r="IW114" s="10"/>
      <c r="IX114" s="10"/>
    </row>
    <row r="115" spans="4:258" x14ac:dyDescent="0.15"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10"/>
      <c r="BP115" s="10"/>
      <c r="BQ115" s="10"/>
      <c r="BR115" s="10"/>
      <c r="BS115" s="10"/>
      <c r="BT115" s="10"/>
      <c r="BU115" s="10"/>
      <c r="BV115" s="10"/>
      <c r="BW115" s="10"/>
      <c r="BX115" s="10"/>
      <c r="BY115" s="10"/>
      <c r="BZ115" s="10"/>
      <c r="CA115" s="10"/>
      <c r="CB115" s="10"/>
      <c r="CC115" s="10"/>
      <c r="CD115" s="10"/>
      <c r="CE115" s="10"/>
      <c r="CF115" s="10"/>
      <c r="CG115" s="10"/>
      <c r="CH115" s="10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  <c r="CS115" s="10"/>
      <c r="CT115" s="10"/>
      <c r="CU115" s="10"/>
      <c r="CV115" s="10"/>
      <c r="CW115" s="10"/>
      <c r="CX115" s="10"/>
      <c r="CY115" s="10"/>
      <c r="CZ115" s="10"/>
      <c r="DA115" s="10"/>
      <c r="DB115" s="10"/>
      <c r="DC115" s="10"/>
      <c r="DD115" s="10"/>
      <c r="DE115" s="10"/>
      <c r="DF115" s="10"/>
      <c r="DG115" s="10"/>
      <c r="DH115" s="10"/>
      <c r="DI115" s="10"/>
      <c r="DJ115" s="10"/>
      <c r="DK115" s="10"/>
      <c r="DL115" s="10"/>
      <c r="DM115" s="10"/>
      <c r="DN115" s="10"/>
      <c r="DO115" s="10"/>
      <c r="DP115" s="10"/>
      <c r="DQ115" s="10"/>
      <c r="DR115" s="10"/>
      <c r="DS115" s="10"/>
      <c r="DT115" s="10"/>
      <c r="DU115" s="10"/>
      <c r="DV115" s="10"/>
      <c r="DW115" s="10"/>
      <c r="DX115" s="10"/>
      <c r="DY115" s="10"/>
      <c r="DZ115" s="10"/>
      <c r="EA115" s="10"/>
      <c r="EB115" s="10"/>
      <c r="EC115" s="10"/>
      <c r="ED115" s="10"/>
      <c r="EE115" s="10"/>
      <c r="EF115" s="10"/>
      <c r="EG115" s="10"/>
      <c r="EH115" s="10"/>
      <c r="EI115" s="10"/>
      <c r="EJ115" s="10"/>
      <c r="EK115" s="10"/>
      <c r="EL115" s="10"/>
      <c r="EM115" s="10"/>
      <c r="EN115" s="10"/>
      <c r="EO115" s="10"/>
      <c r="EP115" s="10"/>
      <c r="EQ115" s="10"/>
      <c r="ER115" s="10"/>
      <c r="ES115" s="10"/>
      <c r="ET115" s="10"/>
      <c r="EU115" s="10"/>
      <c r="EV115" s="10"/>
      <c r="EW115" s="10"/>
      <c r="EX115" s="10"/>
      <c r="EY115" s="10"/>
      <c r="EZ115" s="10"/>
      <c r="FA115" s="10"/>
      <c r="FB115" s="10"/>
      <c r="FC115" s="10"/>
      <c r="FD115" s="10"/>
      <c r="FE115" s="10"/>
      <c r="FF115" s="10"/>
      <c r="FG115" s="10"/>
      <c r="FH115" s="10"/>
      <c r="FI115" s="10"/>
      <c r="FJ115" s="10"/>
      <c r="FK115" s="10"/>
      <c r="FL115" s="10"/>
      <c r="FM115" s="10"/>
      <c r="FN115" s="10"/>
      <c r="FO115" s="10"/>
      <c r="FP115" s="10"/>
      <c r="FQ115" s="10"/>
      <c r="FR115" s="10"/>
      <c r="FS115" s="10"/>
      <c r="FT115" s="10"/>
      <c r="FU115" s="10"/>
      <c r="FV115" s="10"/>
      <c r="FW115" s="10"/>
      <c r="FX115" s="10"/>
      <c r="FY115" s="10"/>
      <c r="FZ115" s="10"/>
      <c r="GA115" s="10"/>
      <c r="GB115" s="10"/>
      <c r="GC115" s="10"/>
      <c r="GD115" s="10"/>
      <c r="GE115" s="10"/>
      <c r="GF115" s="10"/>
      <c r="GG115" s="10"/>
      <c r="GH115" s="10"/>
      <c r="GI115" s="10"/>
      <c r="GJ115" s="10"/>
      <c r="GK115" s="10"/>
      <c r="GL115" s="10"/>
      <c r="GM115" s="10"/>
      <c r="GN115" s="10"/>
      <c r="GO115" s="10"/>
      <c r="GP115" s="10"/>
      <c r="GQ115" s="10"/>
      <c r="GR115" s="10"/>
      <c r="GS115" s="10"/>
      <c r="GT115" s="10"/>
      <c r="GU115" s="10"/>
      <c r="GV115" s="10"/>
      <c r="GW115" s="10"/>
      <c r="GX115" s="10"/>
      <c r="GY115" s="10"/>
      <c r="GZ115" s="10"/>
      <c r="HA115" s="10"/>
      <c r="HB115" s="10"/>
      <c r="HC115" s="10"/>
      <c r="HD115" s="10"/>
      <c r="HE115" s="10"/>
      <c r="HF115" s="10"/>
      <c r="HG115" s="10"/>
      <c r="HH115" s="10"/>
      <c r="HI115" s="10"/>
      <c r="HJ115" s="10"/>
      <c r="HK115" s="10"/>
      <c r="HL115" s="10"/>
      <c r="HM115" s="10"/>
      <c r="HN115" s="10"/>
      <c r="HO115" s="10"/>
      <c r="HP115" s="10"/>
      <c r="HQ115" s="10"/>
      <c r="HR115" s="10"/>
      <c r="HS115" s="10"/>
      <c r="HT115" s="10"/>
      <c r="HU115" s="10"/>
      <c r="HV115" s="10"/>
      <c r="HW115" s="10"/>
      <c r="HX115" s="10"/>
      <c r="HY115" s="10"/>
      <c r="HZ115" s="10"/>
      <c r="IA115" s="10"/>
      <c r="IB115" s="10"/>
      <c r="IC115" s="10"/>
      <c r="ID115" s="10"/>
      <c r="IE115" s="10"/>
      <c r="IF115" s="10"/>
      <c r="IG115" s="10"/>
      <c r="IH115" s="10"/>
      <c r="II115" s="10"/>
      <c r="IJ115" s="10"/>
      <c r="IK115" s="10"/>
      <c r="IL115" s="10"/>
      <c r="IM115" s="10"/>
      <c r="IN115" s="10"/>
      <c r="IO115" s="10"/>
      <c r="IP115" s="10"/>
      <c r="IQ115" s="10"/>
      <c r="IR115" s="10"/>
      <c r="IS115" s="10"/>
      <c r="IT115" s="10"/>
      <c r="IU115" s="10"/>
      <c r="IV115" s="10"/>
      <c r="IW115" s="10"/>
      <c r="IX115" s="10"/>
    </row>
    <row r="116" spans="4:258" x14ac:dyDescent="0.15"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10"/>
      <c r="BP116" s="10"/>
      <c r="BQ116" s="10"/>
      <c r="BR116" s="10"/>
      <c r="BS116" s="10"/>
      <c r="BT116" s="10"/>
      <c r="BU116" s="10"/>
      <c r="BV116" s="10"/>
      <c r="BW116" s="10"/>
      <c r="BX116" s="10"/>
      <c r="BY116" s="10"/>
      <c r="BZ116" s="10"/>
      <c r="CA116" s="10"/>
      <c r="CB116" s="10"/>
      <c r="CC116" s="10"/>
      <c r="CD116" s="10"/>
      <c r="CE116" s="10"/>
      <c r="CF116" s="10"/>
      <c r="CG116" s="10"/>
      <c r="CH116" s="10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  <c r="CS116" s="10"/>
      <c r="CT116" s="10"/>
      <c r="CU116" s="10"/>
      <c r="CV116" s="10"/>
      <c r="CW116" s="10"/>
      <c r="CX116" s="10"/>
      <c r="CY116" s="10"/>
      <c r="CZ116" s="10"/>
      <c r="DA116" s="10"/>
      <c r="DB116" s="10"/>
      <c r="DC116" s="10"/>
      <c r="DD116" s="10"/>
      <c r="DE116" s="10"/>
      <c r="DF116" s="10"/>
      <c r="DG116" s="10"/>
      <c r="DH116" s="10"/>
      <c r="DI116" s="10"/>
      <c r="DJ116" s="10"/>
      <c r="DK116" s="10"/>
      <c r="DL116" s="10"/>
      <c r="DM116" s="10"/>
      <c r="DN116" s="10"/>
      <c r="DO116" s="10"/>
      <c r="DP116" s="10"/>
      <c r="DQ116" s="10"/>
      <c r="DR116" s="10"/>
      <c r="DS116" s="10"/>
      <c r="DT116" s="10"/>
      <c r="DU116" s="10"/>
      <c r="DV116" s="10"/>
      <c r="DW116" s="10"/>
      <c r="DX116" s="10"/>
      <c r="DY116" s="10"/>
      <c r="DZ116" s="10"/>
      <c r="EA116" s="10"/>
      <c r="EB116" s="10"/>
      <c r="EC116" s="10"/>
      <c r="ED116" s="10"/>
      <c r="EE116" s="10"/>
      <c r="EF116" s="10"/>
      <c r="EG116" s="10"/>
      <c r="EH116" s="10"/>
      <c r="EI116" s="10"/>
      <c r="EJ116" s="10"/>
      <c r="EK116" s="10"/>
      <c r="EL116" s="10"/>
      <c r="EM116" s="10"/>
      <c r="EN116" s="10"/>
      <c r="EO116" s="10"/>
      <c r="EP116" s="10"/>
      <c r="EQ116" s="10"/>
      <c r="ER116" s="10"/>
      <c r="ES116" s="10"/>
      <c r="ET116" s="10"/>
      <c r="EU116" s="10"/>
      <c r="EV116" s="10"/>
      <c r="EW116" s="10"/>
      <c r="EX116" s="10"/>
      <c r="EY116" s="10"/>
      <c r="EZ116" s="10"/>
      <c r="FA116" s="10"/>
      <c r="FB116" s="10"/>
      <c r="FC116" s="10"/>
      <c r="FD116" s="10"/>
      <c r="FE116" s="10"/>
      <c r="FF116" s="10"/>
      <c r="FG116" s="10"/>
      <c r="FH116" s="10"/>
      <c r="FI116" s="10"/>
      <c r="FJ116" s="10"/>
      <c r="FK116" s="10"/>
      <c r="FL116" s="10"/>
      <c r="FM116" s="10"/>
      <c r="FN116" s="10"/>
      <c r="FO116" s="10"/>
      <c r="FP116" s="10"/>
      <c r="FQ116" s="10"/>
      <c r="FR116" s="10"/>
      <c r="FS116" s="10"/>
      <c r="FT116" s="10"/>
      <c r="FU116" s="10"/>
      <c r="FV116" s="10"/>
      <c r="FW116" s="10"/>
      <c r="FX116" s="10"/>
      <c r="FY116" s="10"/>
      <c r="FZ116" s="10"/>
      <c r="GA116" s="10"/>
      <c r="GB116" s="10"/>
      <c r="GC116" s="10"/>
      <c r="GD116" s="10"/>
      <c r="GE116" s="10"/>
      <c r="GF116" s="10"/>
      <c r="GG116" s="10"/>
      <c r="GH116" s="10"/>
      <c r="GI116" s="10"/>
      <c r="GJ116" s="10"/>
      <c r="GK116" s="10"/>
      <c r="GL116" s="10"/>
      <c r="GM116" s="10"/>
      <c r="GN116" s="10"/>
      <c r="GO116" s="10"/>
      <c r="GP116" s="10"/>
      <c r="GQ116" s="10"/>
      <c r="GR116" s="10"/>
      <c r="GS116" s="10"/>
      <c r="GT116" s="10"/>
      <c r="GU116" s="10"/>
      <c r="GV116" s="10"/>
      <c r="GW116" s="10"/>
      <c r="GX116" s="10"/>
      <c r="GY116" s="10"/>
      <c r="GZ116" s="10"/>
      <c r="HA116" s="10"/>
      <c r="HB116" s="10"/>
      <c r="HC116" s="10"/>
      <c r="HD116" s="10"/>
      <c r="HE116" s="10"/>
      <c r="HF116" s="10"/>
      <c r="HG116" s="10"/>
      <c r="HH116" s="10"/>
      <c r="HI116" s="10"/>
      <c r="HJ116" s="10"/>
      <c r="HK116" s="10"/>
      <c r="HL116" s="10"/>
      <c r="HM116" s="10"/>
      <c r="HN116" s="10"/>
      <c r="HO116" s="10"/>
      <c r="HP116" s="10"/>
      <c r="HQ116" s="10"/>
      <c r="HR116" s="10"/>
      <c r="HS116" s="10"/>
      <c r="HT116" s="10"/>
      <c r="HU116" s="10"/>
      <c r="HV116" s="10"/>
      <c r="HW116" s="10"/>
      <c r="HX116" s="10"/>
      <c r="HY116" s="10"/>
      <c r="HZ116" s="10"/>
      <c r="IA116" s="10"/>
      <c r="IB116" s="10"/>
      <c r="IC116" s="10"/>
      <c r="ID116" s="10"/>
      <c r="IE116" s="10"/>
      <c r="IF116" s="10"/>
      <c r="IG116" s="10"/>
      <c r="IH116" s="10"/>
      <c r="II116" s="10"/>
      <c r="IJ116" s="10"/>
      <c r="IK116" s="10"/>
      <c r="IL116" s="10"/>
      <c r="IM116" s="10"/>
      <c r="IN116" s="10"/>
      <c r="IO116" s="10"/>
      <c r="IP116" s="10"/>
      <c r="IQ116" s="10"/>
      <c r="IR116" s="10"/>
      <c r="IS116" s="10"/>
      <c r="IT116" s="10"/>
      <c r="IU116" s="10"/>
      <c r="IV116" s="10"/>
      <c r="IW116" s="10"/>
      <c r="IX116" s="10"/>
    </row>
    <row r="117" spans="4:258" x14ac:dyDescent="0.15"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  <c r="IV117" s="10"/>
      <c r="IW117" s="10"/>
      <c r="IX117" s="10"/>
    </row>
    <row r="118" spans="4:258" x14ac:dyDescent="0.15"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10"/>
      <c r="BO118" s="10"/>
      <c r="BP118" s="10"/>
      <c r="BQ118" s="10"/>
      <c r="BR118" s="10"/>
      <c r="BS118" s="10"/>
      <c r="BT118" s="10"/>
      <c r="BU118" s="10"/>
      <c r="BV118" s="10"/>
      <c r="BW118" s="10"/>
      <c r="BX118" s="10"/>
      <c r="BY118" s="10"/>
      <c r="BZ118" s="10"/>
      <c r="CA118" s="10"/>
      <c r="CB118" s="10"/>
      <c r="CC118" s="10"/>
      <c r="CD118" s="10"/>
      <c r="CE118" s="10"/>
      <c r="CF118" s="10"/>
      <c r="CG118" s="10"/>
      <c r="CH118" s="10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  <c r="CS118" s="10"/>
      <c r="CT118" s="10"/>
      <c r="CU118" s="10"/>
      <c r="CV118" s="10"/>
      <c r="CW118" s="10"/>
      <c r="CX118" s="10"/>
      <c r="CY118" s="10"/>
      <c r="CZ118" s="10"/>
      <c r="DA118" s="10"/>
      <c r="DB118" s="10"/>
      <c r="DC118" s="10"/>
      <c r="DD118" s="10"/>
      <c r="DE118" s="10"/>
      <c r="DF118" s="10"/>
      <c r="DG118" s="10"/>
      <c r="DH118" s="10"/>
      <c r="DI118" s="10"/>
      <c r="DJ118" s="10"/>
      <c r="DK118" s="10"/>
      <c r="DL118" s="10"/>
      <c r="DM118" s="10"/>
      <c r="DN118" s="10"/>
      <c r="DO118" s="10"/>
      <c r="DP118" s="10"/>
      <c r="DQ118" s="10"/>
      <c r="DR118" s="10"/>
      <c r="DS118" s="10"/>
      <c r="DT118" s="10"/>
      <c r="DU118" s="10"/>
      <c r="DV118" s="10"/>
      <c r="DW118" s="10"/>
      <c r="DX118" s="10"/>
      <c r="DY118" s="10"/>
      <c r="DZ118" s="10"/>
      <c r="EA118" s="10"/>
      <c r="EB118" s="10"/>
      <c r="EC118" s="10"/>
      <c r="ED118" s="10"/>
      <c r="EE118" s="10"/>
      <c r="EF118" s="10"/>
      <c r="EG118" s="10"/>
      <c r="EH118" s="10"/>
      <c r="EI118" s="10"/>
      <c r="EJ118" s="10"/>
      <c r="EK118" s="10"/>
      <c r="EL118" s="10"/>
      <c r="EM118" s="10"/>
      <c r="EN118" s="10"/>
      <c r="EO118" s="10"/>
      <c r="EP118" s="10"/>
      <c r="EQ118" s="10"/>
      <c r="ER118" s="10"/>
      <c r="ES118" s="10"/>
      <c r="ET118" s="10"/>
      <c r="EU118" s="10"/>
      <c r="EV118" s="10"/>
      <c r="EW118" s="10"/>
      <c r="EX118" s="10"/>
      <c r="EY118" s="10"/>
      <c r="EZ118" s="10"/>
      <c r="FA118" s="10"/>
      <c r="FB118" s="10"/>
      <c r="FC118" s="10"/>
      <c r="FD118" s="10"/>
      <c r="FE118" s="10"/>
      <c r="FF118" s="10"/>
      <c r="FG118" s="10"/>
      <c r="FH118" s="10"/>
      <c r="FI118" s="10"/>
      <c r="FJ118" s="10"/>
      <c r="FK118" s="10"/>
      <c r="FL118" s="10"/>
      <c r="FM118" s="10"/>
      <c r="FN118" s="10"/>
      <c r="FO118" s="10"/>
      <c r="FP118" s="10"/>
      <c r="FQ118" s="10"/>
      <c r="FR118" s="10"/>
      <c r="FS118" s="10"/>
      <c r="FT118" s="10"/>
      <c r="FU118" s="10"/>
      <c r="FV118" s="10"/>
      <c r="FW118" s="10"/>
      <c r="FX118" s="10"/>
      <c r="FY118" s="10"/>
      <c r="FZ118" s="10"/>
      <c r="GA118" s="10"/>
      <c r="GB118" s="10"/>
      <c r="GC118" s="10"/>
      <c r="GD118" s="10"/>
      <c r="GE118" s="10"/>
      <c r="GF118" s="10"/>
      <c r="GG118" s="10"/>
      <c r="GH118" s="10"/>
      <c r="GI118" s="10"/>
      <c r="GJ118" s="10"/>
      <c r="GK118" s="10"/>
      <c r="GL118" s="10"/>
      <c r="GM118" s="10"/>
      <c r="GN118" s="10"/>
      <c r="GO118" s="10"/>
      <c r="GP118" s="10"/>
      <c r="GQ118" s="10"/>
      <c r="GR118" s="10"/>
      <c r="GS118" s="10"/>
      <c r="GT118" s="10"/>
      <c r="GU118" s="10"/>
      <c r="GV118" s="10"/>
      <c r="GW118" s="10"/>
      <c r="GX118" s="10"/>
      <c r="GY118" s="10"/>
      <c r="GZ118" s="10"/>
      <c r="HA118" s="10"/>
      <c r="HB118" s="10"/>
      <c r="HC118" s="10"/>
      <c r="HD118" s="10"/>
      <c r="HE118" s="10"/>
      <c r="HF118" s="10"/>
      <c r="HG118" s="10"/>
      <c r="HH118" s="10"/>
      <c r="HI118" s="10"/>
      <c r="HJ118" s="10"/>
      <c r="HK118" s="10"/>
      <c r="HL118" s="10"/>
      <c r="HM118" s="10"/>
      <c r="HN118" s="10"/>
      <c r="HO118" s="10"/>
      <c r="HP118" s="10"/>
      <c r="HQ118" s="10"/>
      <c r="HR118" s="10"/>
      <c r="HS118" s="10"/>
      <c r="HT118" s="10"/>
      <c r="HU118" s="10"/>
      <c r="HV118" s="10"/>
      <c r="HW118" s="10"/>
      <c r="HX118" s="10"/>
      <c r="HY118" s="10"/>
      <c r="HZ118" s="10"/>
      <c r="IA118" s="10"/>
      <c r="IB118" s="10"/>
      <c r="IC118" s="10"/>
      <c r="ID118" s="10"/>
      <c r="IE118" s="10"/>
      <c r="IF118" s="10"/>
      <c r="IG118" s="10"/>
      <c r="IH118" s="10"/>
      <c r="II118" s="10"/>
      <c r="IJ118" s="10"/>
      <c r="IK118" s="10"/>
      <c r="IL118" s="10"/>
      <c r="IM118" s="10"/>
      <c r="IN118" s="10"/>
      <c r="IO118" s="10"/>
      <c r="IP118" s="10"/>
      <c r="IQ118" s="10"/>
      <c r="IR118" s="10"/>
      <c r="IS118" s="10"/>
      <c r="IT118" s="10"/>
      <c r="IU118" s="10"/>
      <c r="IV118" s="10"/>
      <c r="IW118" s="10"/>
      <c r="IX118" s="10"/>
    </row>
    <row r="119" spans="4:258" x14ac:dyDescent="0.15"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10"/>
      <c r="BO119" s="10"/>
      <c r="BP119" s="10"/>
      <c r="BQ119" s="10"/>
      <c r="BR119" s="10"/>
      <c r="BS119" s="10"/>
      <c r="BT119" s="10"/>
      <c r="BU119" s="10"/>
      <c r="BV119" s="10"/>
      <c r="BW119" s="10"/>
      <c r="BX119" s="10"/>
      <c r="BY119" s="10"/>
      <c r="BZ119" s="10"/>
      <c r="CA119" s="10"/>
      <c r="CB119" s="10"/>
      <c r="CC119" s="10"/>
      <c r="CD119" s="10"/>
      <c r="CE119" s="10"/>
      <c r="CF119" s="10"/>
      <c r="CG119" s="10"/>
      <c r="CH119" s="10"/>
      <c r="CI119" s="10"/>
      <c r="CJ119" s="10"/>
      <c r="CK119" s="10"/>
      <c r="CL119" s="10"/>
      <c r="CM119" s="10"/>
      <c r="CN119" s="10"/>
      <c r="CO119" s="10"/>
      <c r="CP119" s="10"/>
      <c r="CQ119" s="10"/>
      <c r="CR119" s="10"/>
      <c r="CS119" s="10"/>
      <c r="CT119" s="10"/>
      <c r="CU119" s="10"/>
      <c r="CV119" s="10"/>
      <c r="CW119" s="10"/>
      <c r="CX119" s="10"/>
      <c r="CY119" s="10"/>
      <c r="CZ119" s="10"/>
      <c r="DA119" s="10"/>
      <c r="DB119" s="10"/>
      <c r="DC119" s="10"/>
      <c r="DD119" s="10"/>
      <c r="DE119" s="10"/>
      <c r="DF119" s="10"/>
      <c r="DG119" s="10"/>
      <c r="DH119" s="10"/>
      <c r="DI119" s="10"/>
      <c r="DJ119" s="10"/>
      <c r="DK119" s="10"/>
      <c r="DL119" s="10"/>
      <c r="DM119" s="10"/>
      <c r="DN119" s="10"/>
      <c r="DO119" s="10"/>
      <c r="DP119" s="10"/>
      <c r="DQ119" s="10"/>
      <c r="DR119" s="10"/>
      <c r="DS119" s="10"/>
      <c r="DT119" s="10"/>
      <c r="DU119" s="10"/>
      <c r="DV119" s="10"/>
      <c r="DW119" s="10"/>
      <c r="DX119" s="10"/>
      <c r="DY119" s="10"/>
      <c r="DZ119" s="10"/>
      <c r="EA119" s="10"/>
      <c r="EB119" s="10"/>
      <c r="EC119" s="10"/>
      <c r="ED119" s="10"/>
      <c r="EE119" s="10"/>
      <c r="EF119" s="10"/>
      <c r="EG119" s="10"/>
      <c r="EH119" s="10"/>
      <c r="EI119" s="10"/>
      <c r="EJ119" s="10"/>
      <c r="EK119" s="10"/>
      <c r="EL119" s="10"/>
      <c r="EM119" s="10"/>
      <c r="EN119" s="10"/>
      <c r="EO119" s="10"/>
      <c r="EP119" s="10"/>
      <c r="EQ119" s="10"/>
      <c r="ER119" s="10"/>
      <c r="ES119" s="10"/>
      <c r="ET119" s="10"/>
      <c r="EU119" s="10"/>
      <c r="EV119" s="10"/>
      <c r="EW119" s="10"/>
      <c r="EX119" s="10"/>
      <c r="EY119" s="10"/>
      <c r="EZ119" s="10"/>
      <c r="FA119" s="10"/>
      <c r="FB119" s="10"/>
      <c r="FC119" s="10"/>
      <c r="FD119" s="10"/>
      <c r="FE119" s="10"/>
      <c r="FF119" s="10"/>
      <c r="FG119" s="10"/>
      <c r="FH119" s="10"/>
      <c r="FI119" s="10"/>
      <c r="FJ119" s="10"/>
      <c r="FK119" s="10"/>
      <c r="FL119" s="10"/>
      <c r="FM119" s="10"/>
      <c r="FN119" s="10"/>
      <c r="FO119" s="10"/>
      <c r="FP119" s="10"/>
      <c r="FQ119" s="10"/>
      <c r="FR119" s="10"/>
      <c r="FS119" s="10"/>
      <c r="FT119" s="10"/>
      <c r="FU119" s="10"/>
      <c r="FV119" s="10"/>
      <c r="FW119" s="10"/>
      <c r="FX119" s="10"/>
      <c r="FY119" s="10"/>
      <c r="FZ119" s="10"/>
      <c r="GA119" s="10"/>
      <c r="GB119" s="10"/>
      <c r="GC119" s="10"/>
      <c r="GD119" s="10"/>
      <c r="GE119" s="10"/>
      <c r="GF119" s="10"/>
      <c r="GG119" s="10"/>
      <c r="GH119" s="10"/>
      <c r="GI119" s="10"/>
      <c r="GJ119" s="10"/>
      <c r="GK119" s="10"/>
      <c r="GL119" s="10"/>
      <c r="GM119" s="10"/>
      <c r="GN119" s="10"/>
      <c r="GO119" s="10"/>
      <c r="GP119" s="10"/>
      <c r="GQ119" s="10"/>
      <c r="GR119" s="10"/>
      <c r="GS119" s="10"/>
      <c r="GT119" s="10"/>
      <c r="GU119" s="10"/>
      <c r="GV119" s="10"/>
      <c r="GW119" s="10"/>
      <c r="GX119" s="10"/>
      <c r="GY119" s="10"/>
      <c r="GZ119" s="10"/>
      <c r="HA119" s="10"/>
      <c r="HB119" s="10"/>
      <c r="HC119" s="10"/>
      <c r="HD119" s="10"/>
      <c r="HE119" s="10"/>
      <c r="HF119" s="10"/>
      <c r="HG119" s="10"/>
      <c r="HH119" s="10"/>
      <c r="HI119" s="10"/>
      <c r="HJ119" s="10"/>
      <c r="HK119" s="10"/>
      <c r="HL119" s="10"/>
      <c r="HM119" s="10"/>
      <c r="HN119" s="10"/>
      <c r="HO119" s="10"/>
      <c r="HP119" s="10"/>
      <c r="HQ119" s="10"/>
      <c r="HR119" s="10"/>
      <c r="HS119" s="10"/>
      <c r="HT119" s="10"/>
      <c r="HU119" s="10"/>
      <c r="HV119" s="10"/>
      <c r="HW119" s="10"/>
      <c r="HX119" s="10"/>
      <c r="HY119" s="10"/>
      <c r="HZ119" s="10"/>
      <c r="IA119" s="10"/>
      <c r="IB119" s="10"/>
      <c r="IC119" s="10"/>
      <c r="ID119" s="10"/>
      <c r="IE119" s="10"/>
      <c r="IF119" s="10"/>
      <c r="IG119" s="10"/>
      <c r="IH119" s="10"/>
      <c r="II119" s="10"/>
      <c r="IJ119" s="10"/>
      <c r="IK119" s="10"/>
      <c r="IL119" s="10"/>
      <c r="IM119" s="10"/>
      <c r="IN119" s="10"/>
      <c r="IO119" s="10"/>
      <c r="IP119" s="10"/>
      <c r="IQ119" s="10"/>
      <c r="IR119" s="10"/>
      <c r="IS119" s="10"/>
      <c r="IT119" s="10"/>
      <c r="IU119" s="10"/>
      <c r="IV119" s="10"/>
      <c r="IW119" s="10"/>
      <c r="IX119" s="10"/>
    </row>
    <row r="120" spans="4:258" x14ac:dyDescent="0.15"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10"/>
      <c r="BO120" s="10"/>
      <c r="BP120" s="10"/>
      <c r="BQ120" s="10"/>
      <c r="BR120" s="10"/>
      <c r="BS120" s="10"/>
      <c r="BT120" s="10"/>
      <c r="BU120" s="10"/>
      <c r="BV120" s="10"/>
      <c r="BW120" s="10"/>
      <c r="BX120" s="10"/>
      <c r="BY120" s="10"/>
      <c r="BZ120" s="10"/>
      <c r="CA120" s="10"/>
      <c r="CB120" s="10"/>
      <c r="CC120" s="10"/>
      <c r="CD120" s="10"/>
      <c r="CE120" s="10"/>
      <c r="CF120" s="10"/>
      <c r="CG120" s="10"/>
      <c r="CH120" s="10"/>
      <c r="CI120" s="10"/>
      <c r="CJ120" s="10"/>
      <c r="CK120" s="10"/>
      <c r="CL120" s="10"/>
      <c r="CM120" s="10"/>
      <c r="CN120" s="10"/>
      <c r="CO120" s="10"/>
      <c r="CP120" s="10"/>
      <c r="CQ120" s="10"/>
      <c r="CR120" s="10"/>
      <c r="CS120" s="10"/>
      <c r="CT120" s="10"/>
      <c r="CU120" s="10"/>
      <c r="CV120" s="10"/>
      <c r="CW120" s="10"/>
      <c r="CX120" s="10"/>
      <c r="CY120" s="10"/>
      <c r="CZ120" s="10"/>
      <c r="DA120" s="10"/>
      <c r="DB120" s="10"/>
      <c r="DC120" s="10"/>
      <c r="DD120" s="10"/>
      <c r="DE120" s="10"/>
      <c r="DF120" s="10"/>
      <c r="DG120" s="10"/>
      <c r="DH120" s="10"/>
      <c r="DI120" s="10"/>
      <c r="DJ120" s="10"/>
      <c r="DK120" s="10"/>
      <c r="DL120" s="10"/>
      <c r="DM120" s="10"/>
      <c r="DN120" s="10"/>
      <c r="DO120" s="10"/>
      <c r="DP120" s="10"/>
      <c r="DQ120" s="10"/>
      <c r="DR120" s="10"/>
      <c r="DS120" s="10"/>
      <c r="DT120" s="10"/>
      <c r="DU120" s="10"/>
      <c r="DV120" s="10"/>
      <c r="DW120" s="10"/>
      <c r="DX120" s="10"/>
      <c r="DY120" s="10"/>
      <c r="DZ120" s="10"/>
      <c r="EA120" s="10"/>
      <c r="EB120" s="10"/>
      <c r="EC120" s="10"/>
      <c r="ED120" s="10"/>
      <c r="EE120" s="10"/>
      <c r="EF120" s="10"/>
      <c r="EG120" s="10"/>
      <c r="EH120" s="10"/>
      <c r="EI120" s="10"/>
      <c r="EJ120" s="10"/>
      <c r="EK120" s="10"/>
      <c r="EL120" s="10"/>
      <c r="EM120" s="10"/>
      <c r="EN120" s="10"/>
      <c r="EO120" s="10"/>
      <c r="EP120" s="10"/>
      <c r="EQ120" s="10"/>
      <c r="ER120" s="10"/>
      <c r="ES120" s="10"/>
      <c r="ET120" s="10"/>
      <c r="EU120" s="10"/>
      <c r="EV120" s="10"/>
      <c r="EW120" s="10"/>
      <c r="EX120" s="10"/>
      <c r="EY120" s="10"/>
      <c r="EZ120" s="10"/>
      <c r="FA120" s="10"/>
      <c r="FB120" s="10"/>
      <c r="FC120" s="10"/>
      <c r="FD120" s="10"/>
      <c r="FE120" s="10"/>
      <c r="FF120" s="10"/>
      <c r="FG120" s="10"/>
      <c r="FH120" s="10"/>
      <c r="FI120" s="10"/>
      <c r="FJ120" s="10"/>
      <c r="FK120" s="10"/>
      <c r="FL120" s="10"/>
      <c r="FM120" s="10"/>
      <c r="FN120" s="10"/>
      <c r="FO120" s="10"/>
      <c r="FP120" s="10"/>
      <c r="FQ120" s="10"/>
      <c r="FR120" s="10"/>
      <c r="FS120" s="10"/>
      <c r="FT120" s="10"/>
      <c r="FU120" s="10"/>
      <c r="FV120" s="10"/>
      <c r="FW120" s="10"/>
      <c r="FX120" s="10"/>
      <c r="FY120" s="10"/>
      <c r="FZ120" s="10"/>
      <c r="GA120" s="10"/>
      <c r="GB120" s="10"/>
      <c r="GC120" s="10"/>
      <c r="GD120" s="10"/>
      <c r="GE120" s="10"/>
      <c r="GF120" s="10"/>
      <c r="GG120" s="10"/>
      <c r="GH120" s="10"/>
      <c r="GI120" s="10"/>
      <c r="GJ120" s="10"/>
      <c r="GK120" s="10"/>
      <c r="GL120" s="10"/>
      <c r="GM120" s="10"/>
      <c r="GN120" s="10"/>
      <c r="GO120" s="10"/>
      <c r="GP120" s="10"/>
      <c r="GQ120" s="10"/>
      <c r="GR120" s="10"/>
      <c r="GS120" s="10"/>
      <c r="GT120" s="10"/>
      <c r="GU120" s="10"/>
      <c r="GV120" s="10"/>
      <c r="GW120" s="10"/>
      <c r="GX120" s="10"/>
      <c r="GY120" s="10"/>
      <c r="GZ120" s="10"/>
      <c r="HA120" s="10"/>
      <c r="HB120" s="10"/>
      <c r="HC120" s="10"/>
      <c r="HD120" s="10"/>
      <c r="HE120" s="10"/>
      <c r="HF120" s="10"/>
      <c r="HG120" s="10"/>
      <c r="HH120" s="10"/>
      <c r="HI120" s="10"/>
      <c r="HJ120" s="10"/>
      <c r="HK120" s="10"/>
      <c r="HL120" s="10"/>
      <c r="HM120" s="10"/>
      <c r="HN120" s="10"/>
      <c r="HO120" s="10"/>
      <c r="HP120" s="10"/>
      <c r="HQ120" s="10"/>
      <c r="HR120" s="10"/>
      <c r="HS120" s="10"/>
      <c r="HT120" s="10"/>
      <c r="HU120" s="10"/>
      <c r="HV120" s="10"/>
      <c r="HW120" s="10"/>
      <c r="HX120" s="10"/>
      <c r="HY120" s="10"/>
      <c r="HZ120" s="10"/>
      <c r="IA120" s="10"/>
      <c r="IB120" s="10"/>
      <c r="IC120" s="10"/>
      <c r="ID120" s="10"/>
      <c r="IE120" s="10"/>
      <c r="IF120" s="10"/>
      <c r="IG120" s="10"/>
      <c r="IH120" s="10"/>
      <c r="II120" s="10"/>
      <c r="IJ120" s="10"/>
      <c r="IK120" s="10"/>
      <c r="IL120" s="10"/>
      <c r="IM120" s="10"/>
      <c r="IN120" s="10"/>
      <c r="IO120" s="10"/>
      <c r="IP120" s="10"/>
      <c r="IQ120" s="10"/>
      <c r="IR120" s="10"/>
      <c r="IS120" s="10"/>
      <c r="IT120" s="10"/>
      <c r="IU120" s="10"/>
      <c r="IV120" s="10"/>
      <c r="IW120" s="10"/>
      <c r="IX120" s="10"/>
    </row>
  </sheetData>
  <mergeCells count="56">
    <mergeCell ref="A34:C34"/>
    <mergeCell ref="A22:C22"/>
    <mergeCell ref="A2:C2"/>
    <mergeCell ref="A3:C3"/>
    <mergeCell ref="A4:C4"/>
    <mergeCell ref="A10:C10"/>
    <mergeCell ref="A16:C16"/>
    <mergeCell ref="A28:C28"/>
    <mergeCell ref="AH67:AJ67"/>
    <mergeCell ref="A40:C40"/>
    <mergeCell ref="A43:C43"/>
    <mergeCell ref="A49:C49"/>
    <mergeCell ref="A51:C51"/>
    <mergeCell ref="A73:C73"/>
    <mergeCell ref="A53:C53"/>
    <mergeCell ref="A55:C55"/>
    <mergeCell ref="A60:C60"/>
    <mergeCell ref="A63:C63"/>
    <mergeCell ref="A67:C67"/>
    <mergeCell ref="A68:C68"/>
    <mergeCell ref="A69:C69"/>
    <mergeCell ref="A70:C70"/>
    <mergeCell ref="A71:C71"/>
    <mergeCell ref="A72:C72"/>
    <mergeCell ref="A84:C84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83:C83"/>
    <mergeCell ref="M95:O96"/>
    <mergeCell ref="T95:AC95"/>
    <mergeCell ref="AD95:AE95"/>
    <mergeCell ref="T96:AC96"/>
    <mergeCell ref="AD96:AE96"/>
    <mergeCell ref="A85:C85"/>
    <mergeCell ref="D93:G93"/>
    <mergeCell ref="T93:AE93"/>
    <mergeCell ref="T94:AC94"/>
    <mergeCell ref="AD94:AE94"/>
    <mergeCell ref="A86:C86"/>
    <mergeCell ref="T97:AC97"/>
    <mergeCell ref="AD97:AE97"/>
    <mergeCell ref="M99:O100"/>
    <mergeCell ref="M101:O102"/>
    <mergeCell ref="M103:O105"/>
    <mergeCell ref="M106:O108"/>
    <mergeCell ref="M109:O110"/>
    <mergeCell ref="M111:O112"/>
    <mergeCell ref="M113:O114"/>
    <mergeCell ref="M97:O98"/>
  </mergeCells>
  <phoneticPr fontId="3"/>
  <pageMargins left="0.70866141732283461" right="0.70866141732283461" top="0.74803149606299213" bottom="0.74803149606299213" header="0.31496062992125984" footer="0.31496062992125984"/>
  <pageSetup paperSize="8" scale="4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L58"/>
  <sheetViews>
    <sheetView zoomScale="85" zoomScaleNormal="85" workbookViewId="0">
      <selection activeCell="C28" sqref="C28"/>
    </sheetView>
  </sheetViews>
  <sheetFormatPr defaultRowHeight="13.5" x14ac:dyDescent="0.15"/>
  <cols>
    <col min="1" max="3" width="15.25" customWidth="1"/>
    <col min="4" max="7" width="15.25" style="127" customWidth="1"/>
    <col min="8" max="8" width="15.25" style="162" customWidth="1"/>
  </cols>
  <sheetData>
    <row r="1" spans="1:12" ht="21" x14ac:dyDescent="0.15">
      <c r="A1" s="101" t="s">
        <v>124</v>
      </c>
      <c r="B1" s="102"/>
      <c r="C1" s="102"/>
    </row>
    <row r="2" spans="1:12" ht="14.25" thickBot="1" x14ac:dyDescent="0.2">
      <c r="C2" s="103"/>
    </row>
    <row r="3" spans="1:12" ht="14.25" thickBot="1" x14ac:dyDescent="0.2">
      <c r="A3" s="155" t="s">
        <v>165</v>
      </c>
      <c r="B3" s="105" t="s">
        <v>166</v>
      </c>
      <c r="C3" s="105" t="s">
        <v>182</v>
      </c>
      <c r="D3" s="106" t="s">
        <v>78</v>
      </c>
      <c r="E3" s="106" t="s">
        <v>79</v>
      </c>
      <c r="F3" s="106" t="s">
        <v>80</v>
      </c>
      <c r="G3" s="132" t="s">
        <v>81</v>
      </c>
      <c r="H3" s="163" t="s">
        <v>183</v>
      </c>
      <c r="I3" t="s">
        <v>167</v>
      </c>
    </row>
    <row r="4" spans="1:12" x14ac:dyDescent="0.15">
      <c r="A4" s="216" t="s">
        <v>203</v>
      </c>
      <c r="B4" s="107" t="s">
        <v>202</v>
      </c>
      <c r="C4" s="108">
        <v>135.30000000000001</v>
      </c>
      <c r="D4" s="128">
        <f>C4*0.006</f>
        <v>0.81180000000000008</v>
      </c>
      <c r="E4" s="128"/>
      <c r="F4" s="128">
        <f>C4*0.1</f>
        <v>13.530000000000001</v>
      </c>
      <c r="G4" s="133"/>
      <c r="H4" s="164">
        <v>25</v>
      </c>
      <c r="I4" t="s">
        <v>101</v>
      </c>
      <c r="K4" t="s">
        <v>120</v>
      </c>
    </row>
    <row r="5" spans="1:12" x14ac:dyDescent="0.15">
      <c r="A5" s="216"/>
      <c r="B5" s="109" t="s">
        <v>74</v>
      </c>
      <c r="C5" s="110">
        <v>47</v>
      </c>
      <c r="D5" s="128">
        <f>C5*0.006</f>
        <v>0.28200000000000003</v>
      </c>
      <c r="E5" s="130"/>
      <c r="F5" s="128">
        <f>C5*0.1</f>
        <v>4.7</v>
      </c>
      <c r="G5" s="134"/>
      <c r="H5" s="135">
        <v>16</v>
      </c>
      <c r="I5" t="s">
        <v>101</v>
      </c>
      <c r="K5" t="s">
        <v>119</v>
      </c>
      <c r="L5" s="111"/>
    </row>
    <row r="6" spans="1:12" x14ac:dyDescent="0.15">
      <c r="A6" s="216"/>
      <c r="B6" s="109" t="s">
        <v>75</v>
      </c>
      <c r="C6" s="110">
        <v>115</v>
      </c>
      <c r="D6" s="128">
        <f t="shared" ref="D6" si="0">C6*0.006</f>
        <v>0.69000000000000006</v>
      </c>
      <c r="E6" s="130"/>
      <c r="F6" s="128">
        <f>C6*0.1</f>
        <v>11.5</v>
      </c>
      <c r="G6" s="134"/>
      <c r="H6" s="135">
        <v>9</v>
      </c>
      <c r="I6" t="s">
        <v>101</v>
      </c>
      <c r="K6" t="s">
        <v>118</v>
      </c>
    </row>
    <row r="7" spans="1:12" ht="14.25" thickBot="1" x14ac:dyDescent="0.2">
      <c r="A7" s="216"/>
      <c r="B7" s="158" t="s">
        <v>76</v>
      </c>
      <c r="C7" s="159">
        <v>39.200000000000003</v>
      </c>
      <c r="D7" s="160">
        <f>C7*0.006</f>
        <v>0.23520000000000002</v>
      </c>
      <c r="E7" s="160"/>
      <c r="F7" s="160">
        <f>C7*0.1</f>
        <v>3.9200000000000004</v>
      </c>
      <c r="G7" s="161"/>
      <c r="H7" s="165">
        <v>25</v>
      </c>
      <c r="I7" t="s">
        <v>101</v>
      </c>
      <c r="K7" t="s">
        <v>120</v>
      </c>
    </row>
    <row r="8" spans="1:12" ht="15.75" customHeight="1" thickTop="1" x14ac:dyDescent="0.15">
      <c r="A8" s="216"/>
      <c r="B8" s="109" t="s">
        <v>207</v>
      </c>
      <c r="C8" s="112">
        <v>44.2</v>
      </c>
      <c r="D8" s="129" t="s">
        <v>169</v>
      </c>
      <c r="E8" s="157"/>
      <c r="F8" s="157"/>
      <c r="G8" s="157"/>
      <c r="H8" s="166"/>
      <c r="I8" t="s">
        <v>168</v>
      </c>
    </row>
    <row r="9" spans="1:12" ht="15.75" customHeight="1" x14ac:dyDescent="0.15">
      <c r="A9" s="216"/>
      <c r="B9" s="109" t="s">
        <v>205</v>
      </c>
      <c r="C9" s="112">
        <v>36.5</v>
      </c>
      <c r="D9" s="129" t="s">
        <v>169</v>
      </c>
      <c r="E9" s="129"/>
      <c r="F9" s="129"/>
      <c r="G9" s="129"/>
      <c r="H9" s="167"/>
      <c r="I9" t="s">
        <v>168</v>
      </c>
    </row>
    <row r="10" spans="1:12" ht="15.75" customHeight="1" x14ac:dyDescent="0.15">
      <c r="A10" s="216"/>
      <c r="B10" s="109" t="s">
        <v>206</v>
      </c>
      <c r="C10" s="112">
        <v>47.6</v>
      </c>
      <c r="D10" s="129" t="s">
        <v>169</v>
      </c>
      <c r="E10" s="129"/>
      <c r="F10" s="129"/>
      <c r="G10" s="129"/>
      <c r="H10" s="167"/>
      <c r="I10" t="s">
        <v>168</v>
      </c>
    </row>
    <row r="11" spans="1:12" ht="15.75" customHeight="1" x14ac:dyDescent="0.15">
      <c r="A11" s="216"/>
      <c r="B11" s="107" t="s">
        <v>107</v>
      </c>
      <c r="C11" s="156">
        <v>350</v>
      </c>
      <c r="D11" s="157" t="s">
        <v>169</v>
      </c>
      <c r="E11" s="129"/>
      <c r="F11" s="129"/>
      <c r="G11" s="129"/>
      <c r="H11" s="167"/>
      <c r="I11" t="s">
        <v>168</v>
      </c>
    </row>
    <row r="12" spans="1:12" ht="15.75" customHeight="1" thickBot="1" x14ac:dyDescent="0.2">
      <c r="A12" s="113"/>
      <c r="C12" s="114"/>
    </row>
    <row r="13" spans="1:12" ht="14.25" thickBot="1" x14ac:dyDescent="0.2">
      <c r="A13" s="104" t="s">
        <v>165</v>
      </c>
      <c r="B13" s="105" t="s">
        <v>166</v>
      </c>
      <c r="C13" s="105" t="s">
        <v>182</v>
      </c>
      <c r="D13" s="106" t="s">
        <v>78</v>
      </c>
      <c r="E13" s="106" t="s">
        <v>79</v>
      </c>
      <c r="F13" s="106" t="s">
        <v>80</v>
      </c>
      <c r="G13" s="132" t="s">
        <v>81</v>
      </c>
      <c r="H13" s="163" t="s">
        <v>183</v>
      </c>
      <c r="I13" t="s">
        <v>103</v>
      </c>
    </row>
    <row r="14" spans="1:12" x14ac:dyDescent="0.15">
      <c r="A14" s="210" t="s">
        <v>164</v>
      </c>
      <c r="B14" s="109" t="s">
        <v>73</v>
      </c>
      <c r="C14" s="108">
        <v>135.30000000000001</v>
      </c>
      <c r="D14" s="108"/>
      <c r="E14" s="130">
        <f>C14*0.006</f>
        <v>0.81180000000000008</v>
      </c>
      <c r="F14" s="130">
        <f>C14*0.1</f>
        <v>13.530000000000001</v>
      </c>
      <c r="G14" s="108"/>
      <c r="H14" s="136">
        <v>16</v>
      </c>
      <c r="I14" t="s">
        <v>101</v>
      </c>
      <c r="K14" t="s">
        <v>119</v>
      </c>
    </row>
    <row r="15" spans="1:12" x14ac:dyDescent="0.15">
      <c r="A15" s="210"/>
      <c r="B15" s="109" t="s">
        <v>74</v>
      </c>
      <c r="C15" s="211" t="s">
        <v>189</v>
      </c>
      <c r="D15" s="212"/>
      <c r="E15" s="212"/>
      <c r="F15" s="212"/>
      <c r="G15" s="212"/>
      <c r="H15" s="213"/>
      <c r="L15" s="111"/>
    </row>
    <row r="16" spans="1:12" x14ac:dyDescent="0.15">
      <c r="A16" s="210"/>
      <c r="B16" s="109" t="s">
        <v>75</v>
      </c>
      <c r="C16" s="211" t="s">
        <v>189</v>
      </c>
      <c r="D16" s="212"/>
      <c r="E16" s="212"/>
      <c r="F16" s="212"/>
      <c r="G16" s="212"/>
      <c r="H16" s="213"/>
    </row>
    <row r="17" spans="1:12" x14ac:dyDescent="0.15">
      <c r="A17" s="210"/>
      <c r="B17" s="109" t="s">
        <v>76</v>
      </c>
      <c r="C17" s="110">
        <v>39.200000000000003</v>
      </c>
      <c r="D17" s="130"/>
      <c r="E17" s="130">
        <f>C17*0.006</f>
        <v>0.23520000000000002</v>
      </c>
      <c r="F17" s="130">
        <f>C17*0.1</f>
        <v>3.9200000000000004</v>
      </c>
      <c r="G17" s="130"/>
      <c r="H17" s="135">
        <v>6</v>
      </c>
      <c r="I17" t="s">
        <v>101</v>
      </c>
      <c r="K17" t="s">
        <v>121</v>
      </c>
    </row>
    <row r="18" spans="1:12" x14ac:dyDescent="0.15">
      <c r="A18" s="210"/>
      <c r="B18" s="109" t="s">
        <v>107</v>
      </c>
      <c r="C18" s="110">
        <v>350</v>
      </c>
      <c r="D18" s="130"/>
      <c r="E18" s="130">
        <f>C18*0.006</f>
        <v>2.1</v>
      </c>
      <c r="F18" s="130">
        <f>C18*0.1</f>
        <v>35</v>
      </c>
      <c r="G18" s="130"/>
      <c r="H18" s="135">
        <v>4</v>
      </c>
      <c r="I18" t="s">
        <v>100</v>
      </c>
      <c r="K18" t="s">
        <v>123</v>
      </c>
    </row>
    <row r="19" spans="1:12" ht="14.25" thickBot="1" x14ac:dyDescent="0.2">
      <c r="A19" s="115"/>
      <c r="C19" s="111"/>
    </row>
    <row r="20" spans="1:12" ht="14.25" thickBot="1" x14ac:dyDescent="0.2">
      <c r="A20" s="104" t="s">
        <v>165</v>
      </c>
      <c r="B20" s="105" t="s">
        <v>166</v>
      </c>
      <c r="C20" s="105" t="s">
        <v>182</v>
      </c>
      <c r="D20" s="106" t="s">
        <v>78</v>
      </c>
      <c r="E20" s="106" t="s">
        <v>79</v>
      </c>
      <c r="F20" s="106" t="s">
        <v>80</v>
      </c>
      <c r="G20" s="132" t="s">
        <v>81</v>
      </c>
      <c r="H20" s="163" t="s">
        <v>183</v>
      </c>
      <c r="I20" t="s">
        <v>103</v>
      </c>
    </row>
    <row r="21" spans="1:12" x14ac:dyDescent="0.15">
      <c r="A21" s="210" t="s">
        <v>204</v>
      </c>
      <c r="B21" s="109" t="s">
        <v>73</v>
      </c>
      <c r="C21" s="110">
        <v>135.30000000000001</v>
      </c>
      <c r="D21" s="130">
        <f>C21*0.006</f>
        <v>0.81180000000000008</v>
      </c>
      <c r="E21" s="130"/>
      <c r="F21" s="130">
        <f>C21*0.1</f>
        <v>13.530000000000001</v>
      </c>
      <c r="G21" s="130"/>
      <c r="H21" s="135">
        <v>25</v>
      </c>
      <c r="I21" t="s">
        <v>102</v>
      </c>
      <c r="K21" t="s">
        <v>120</v>
      </c>
    </row>
    <row r="22" spans="1:12" x14ac:dyDescent="0.15">
      <c r="A22" s="210"/>
      <c r="B22" s="109" t="s">
        <v>74</v>
      </c>
      <c r="C22" s="110">
        <v>47</v>
      </c>
      <c r="D22" s="130">
        <f>C22*0.006</f>
        <v>0.28200000000000003</v>
      </c>
      <c r="E22" s="110"/>
      <c r="F22" s="130">
        <f>C22*0.1</f>
        <v>4.7</v>
      </c>
      <c r="G22" s="110"/>
      <c r="H22" s="135">
        <v>25</v>
      </c>
      <c r="I22" t="s">
        <v>102</v>
      </c>
      <c r="K22" t="s">
        <v>120</v>
      </c>
    </row>
    <row r="23" spans="1:12" x14ac:dyDescent="0.15">
      <c r="A23" s="210"/>
      <c r="B23" s="109" t="s">
        <v>75</v>
      </c>
      <c r="C23" s="110">
        <v>115</v>
      </c>
      <c r="D23" s="130">
        <f t="shared" ref="D23:D25" si="1">C23*0.006</f>
        <v>0.69000000000000006</v>
      </c>
      <c r="E23" s="130"/>
      <c r="F23" s="130">
        <f t="shared" ref="F23:F25" si="2">C23*0.1</f>
        <v>11.5</v>
      </c>
      <c r="G23" s="130"/>
      <c r="H23" s="135">
        <v>16</v>
      </c>
      <c r="I23" t="s">
        <v>101</v>
      </c>
      <c r="K23" t="s">
        <v>119</v>
      </c>
      <c r="L23" s="111"/>
    </row>
    <row r="24" spans="1:12" x14ac:dyDescent="0.15">
      <c r="A24" s="210"/>
      <c r="B24" s="109" t="s">
        <v>76</v>
      </c>
      <c r="C24" s="211" t="s">
        <v>158</v>
      </c>
      <c r="D24" s="212"/>
      <c r="E24" s="212"/>
      <c r="F24" s="212"/>
      <c r="G24" s="212"/>
      <c r="H24" s="213"/>
    </row>
    <row r="25" spans="1:12" x14ac:dyDescent="0.15">
      <c r="A25" s="210"/>
      <c r="B25" s="109" t="s">
        <v>107</v>
      </c>
      <c r="C25" s="110">
        <v>350</v>
      </c>
      <c r="D25" s="130">
        <f t="shared" si="1"/>
        <v>2.1</v>
      </c>
      <c r="E25" s="130"/>
      <c r="F25" s="130">
        <f t="shared" si="2"/>
        <v>35</v>
      </c>
      <c r="G25" s="130"/>
      <c r="H25" s="135">
        <v>11</v>
      </c>
      <c r="I25" t="s">
        <v>101</v>
      </c>
      <c r="K25" t="s">
        <v>122</v>
      </c>
    </row>
    <row r="26" spans="1:12" ht="14.25" thickBot="1" x14ac:dyDescent="0.2">
      <c r="A26" s="115"/>
      <c r="C26" s="111"/>
    </row>
    <row r="27" spans="1:12" ht="14.25" thickBot="1" x14ac:dyDescent="0.2">
      <c r="A27" s="104" t="s">
        <v>165</v>
      </c>
      <c r="B27" s="105" t="s">
        <v>166</v>
      </c>
      <c r="C27" s="105" t="s">
        <v>182</v>
      </c>
      <c r="D27" s="106" t="s">
        <v>78</v>
      </c>
      <c r="E27" s="106" t="s">
        <v>79</v>
      </c>
      <c r="F27" s="106" t="s">
        <v>80</v>
      </c>
      <c r="G27" s="132" t="s">
        <v>81</v>
      </c>
      <c r="H27" s="163" t="s">
        <v>183</v>
      </c>
      <c r="I27" t="s">
        <v>103</v>
      </c>
    </row>
    <row r="28" spans="1:12" x14ac:dyDescent="0.15">
      <c r="A28" s="210" t="s">
        <v>77</v>
      </c>
      <c r="B28" s="109" t="s">
        <v>73</v>
      </c>
      <c r="C28" s="110">
        <v>135.30000000000001</v>
      </c>
      <c r="D28" s="130"/>
      <c r="E28" s="130">
        <f>C28*0.006</f>
        <v>0.81180000000000008</v>
      </c>
      <c r="F28" s="130">
        <f>C28*0.1</f>
        <v>13.530000000000001</v>
      </c>
      <c r="G28" s="130">
        <f>C28*2</f>
        <v>270.60000000000002</v>
      </c>
      <c r="H28" s="174" t="s">
        <v>190</v>
      </c>
      <c r="I28" t="s">
        <v>101</v>
      </c>
      <c r="K28" t="s">
        <v>201</v>
      </c>
    </row>
    <row r="29" spans="1:12" x14ac:dyDescent="0.15">
      <c r="A29" s="210"/>
      <c r="B29" s="109" t="s">
        <v>74</v>
      </c>
      <c r="C29" s="110">
        <v>47</v>
      </c>
      <c r="D29" s="130"/>
      <c r="E29" s="130">
        <f t="shared" ref="E29:E31" si="3">C29*0.006</f>
        <v>0.28200000000000003</v>
      </c>
      <c r="F29" s="130">
        <f t="shared" ref="F29:F31" si="4">C29*0.1</f>
        <v>4.7</v>
      </c>
      <c r="G29" s="130">
        <f t="shared" ref="G29:G31" si="5">C29*2</f>
        <v>94</v>
      </c>
      <c r="H29" s="135">
        <v>25</v>
      </c>
      <c r="I29" t="s">
        <v>101</v>
      </c>
      <c r="K29" t="s">
        <v>120</v>
      </c>
    </row>
    <row r="30" spans="1:12" x14ac:dyDescent="0.15">
      <c r="A30" s="210"/>
      <c r="B30" s="109" t="s">
        <v>75</v>
      </c>
      <c r="C30" s="110">
        <v>115</v>
      </c>
      <c r="D30" s="130"/>
      <c r="E30" s="130">
        <f t="shared" si="3"/>
        <v>0.69000000000000006</v>
      </c>
      <c r="F30" s="130">
        <f t="shared" si="4"/>
        <v>11.5</v>
      </c>
      <c r="G30" s="130">
        <f t="shared" si="5"/>
        <v>230</v>
      </c>
      <c r="H30" s="135">
        <v>25</v>
      </c>
      <c r="I30" t="s">
        <v>101</v>
      </c>
      <c r="K30" t="s">
        <v>120</v>
      </c>
      <c r="L30" s="111"/>
    </row>
    <row r="31" spans="1:12" ht="14.25" thickBot="1" x14ac:dyDescent="0.2">
      <c r="A31" s="210"/>
      <c r="B31" s="158" t="s">
        <v>76</v>
      </c>
      <c r="C31" s="159">
        <v>39.200000000000003</v>
      </c>
      <c r="D31" s="160"/>
      <c r="E31" s="160">
        <f t="shared" si="3"/>
        <v>0.23520000000000002</v>
      </c>
      <c r="F31" s="160">
        <f t="shared" si="4"/>
        <v>3.9200000000000004</v>
      </c>
      <c r="G31" s="160">
        <f t="shared" si="5"/>
        <v>78.400000000000006</v>
      </c>
      <c r="H31" s="165">
        <v>25</v>
      </c>
      <c r="I31" t="s">
        <v>101</v>
      </c>
      <c r="K31" t="s">
        <v>120</v>
      </c>
    </row>
    <row r="32" spans="1:12" ht="15.75" customHeight="1" thickTop="1" x14ac:dyDescent="0.15">
      <c r="A32" s="210"/>
      <c r="B32" s="107" t="s">
        <v>107</v>
      </c>
      <c r="C32" s="168">
        <v>350</v>
      </c>
      <c r="D32" s="157" t="s">
        <v>170</v>
      </c>
      <c r="E32" s="157"/>
      <c r="F32" s="157"/>
      <c r="G32" s="157"/>
      <c r="H32" s="166"/>
      <c r="I32" t="s">
        <v>168</v>
      </c>
    </row>
    <row r="33" spans="1:12" ht="15.75" customHeight="1" thickBot="1" x14ac:dyDescent="0.2">
      <c r="A33" s="115"/>
      <c r="C33" s="111"/>
    </row>
    <row r="34" spans="1:12" ht="14.25" thickBot="1" x14ac:dyDescent="0.2">
      <c r="A34" s="104" t="s">
        <v>165</v>
      </c>
      <c r="B34" s="105" t="s">
        <v>166</v>
      </c>
      <c r="C34" s="105" t="s">
        <v>182</v>
      </c>
      <c r="D34" s="106" t="s">
        <v>78</v>
      </c>
      <c r="E34" s="106" t="s">
        <v>79</v>
      </c>
      <c r="F34" s="106" t="s">
        <v>80</v>
      </c>
      <c r="G34" s="132" t="s">
        <v>81</v>
      </c>
      <c r="H34" s="163" t="s">
        <v>183</v>
      </c>
      <c r="I34" t="s">
        <v>103</v>
      </c>
    </row>
    <row r="35" spans="1:12" x14ac:dyDescent="0.15">
      <c r="A35" s="210" t="s">
        <v>163</v>
      </c>
      <c r="B35" s="116" t="s">
        <v>106</v>
      </c>
      <c r="C35" s="110">
        <v>81.099999999999994</v>
      </c>
      <c r="D35" s="130">
        <f>C35*0.006</f>
        <v>0.48659999999999998</v>
      </c>
      <c r="E35" s="130"/>
      <c r="F35" s="130">
        <f>C35*0.1</f>
        <v>8.11</v>
      </c>
      <c r="G35" s="130"/>
      <c r="H35" s="135">
        <v>16</v>
      </c>
      <c r="I35" t="s">
        <v>101</v>
      </c>
      <c r="K35" t="s">
        <v>119</v>
      </c>
    </row>
    <row r="36" spans="1:12" x14ac:dyDescent="0.15">
      <c r="A36" s="210"/>
      <c r="B36" s="109" t="s">
        <v>74</v>
      </c>
      <c r="C36" s="211" t="s">
        <v>158</v>
      </c>
      <c r="D36" s="212"/>
      <c r="E36" s="212"/>
      <c r="F36" s="212"/>
      <c r="G36" s="212"/>
      <c r="H36" s="213"/>
    </row>
    <row r="37" spans="1:12" x14ac:dyDescent="0.15">
      <c r="A37" s="210"/>
      <c r="B37" s="109" t="s">
        <v>75</v>
      </c>
      <c r="C37" s="211" t="s">
        <v>158</v>
      </c>
      <c r="D37" s="212"/>
      <c r="E37" s="212"/>
      <c r="F37" s="212"/>
      <c r="G37" s="212"/>
      <c r="H37" s="213"/>
      <c r="L37" s="111"/>
    </row>
    <row r="38" spans="1:12" x14ac:dyDescent="0.15">
      <c r="A38" s="210"/>
      <c r="B38" s="109" t="s">
        <v>76</v>
      </c>
      <c r="C38" s="211" t="s">
        <v>158</v>
      </c>
      <c r="D38" s="212"/>
      <c r="E38" s="212"/>
      <c r="F38" s="212"/>
      <c r="G38" s="212"/>
      <c r="H38" s="213"/>
    </row>
    <row r="39" spans="1:12" x14ac:dyDescent="0.15">
      <c r="A39" s="210"/>
      <c r="B39" s="109" t="s">
        <v>107</v>
      </c>
      <c r="C39" s="211" t="s">
        <v>158</v>
      </c>
      <c r="D39" s="212"/>
      <c r="E39" s="212"/>
      <c r="F39" s="212"/>
      <c r="G39" s="212"/>
      <c r="H39" s="213"/>
    </row>
    <row r="42" spans="1:12" x14ac:dyDescent="0.15">
      <c r="A42" t="s">
        <v>129</v>
      </c>
    </row>
    <row r="43" spans="1:12" ht="15.75" x14ac:dyDescent="0.15">
      <c r="A43" s="220" t="s">
        <v>83</v>
      </c>
      <c r="B43" s="220"/>
      <c r="C43" s="220"/>
      <c r="D43" s="110" t="s">
        <v>82</v>
      </c>
      <c r="E43" s="130" t="s">
        <v>103</v>
      </c>
    </row>
    <row r="44" spans="1:12" ht="15.75" x14ac:dyDescent="0.15">
      <c r="A44" s="221" t="s">
        <v>111</v>
      </c>
      <c r="B44" s="222"/>
      <c r="C44" s="222"/>
      <c r="D44" s="110">
        <f>SUM(C28-94,C29,C30,C31)</f>
        <v>242.5</v>
      </c>
      <c r="E44" s="130" t="s">
        <v>102</v>
      </c>
      <c r="I44" s="119"/>
    </row>
    <row r="45" spans="1:12" ht="15.75" x14ac:dyDescent="0.15">
      <c r="A45" s="221" t="s">
        <v>112</v>
      </c>
      <c r="B45" s="222"/>
      <c r="C45" s="222"/>
      <c r="D45" s="110">
        <f>SUM(C4,C7,C21,C22)</f>
        <v>356.8</v>
      </c>
      <c r="E45" s="130" t="s">
        <v>101</v>
      </c>
    </row>
    <row r="46" spans="1:12" ht="15.75" x14ac:dyDescent="0.15">
      <c r="A46" s="117" t="s">
        <v>176</v>
      </c>
      <c r="B46" s="118"/>
      <c r="C46" s="118"/>
      <c r="D46" s="110">
        <f>C28-41.3</f>
        <v>94.000000000000014</v>
      </c>
      <c r="E46" s="130" t="s">
        <v>101</v>
      </c>
    </row>
    <row r="47" spans="1:12" ht="15.75" x14ac:dyDescent="0.15">
      <c r="A47" s="221" t="s">
        <v>113</v>
      </c>
      <c r="B47" s="221"/>
      <c r="C47" s="221"/>
      <c r="D47" s="110">
        <f>SUM(C14)</f>
        <v>135.30000000000001</v>
      </c>
      <c r="E47" s="130" t="s">
        <v>101</v>
      </c>
    </row>
    <row r="48" spans="1:12" ht="15.75" x14ac:dyDescent="0.15">
      <c r="A48" s="221" t="s">
        <v>114</v>
      </c>
      <c r="B48" s="221"/>
      <c r="C48" s="221"/>
      <c r="D48" s="110">
        <f>SUM(C5,C23,C35)</f>
        <v>243.1</v>
      </c>
      <c r="E48" s="130" t="s">
        <v>101</v>
      </c>
    </row>
    <row r="49" spans="1:5" ht="15.75" x14ac:dyDescent="0.15">
      <c r="A49" s="120" t="s">
        <v>139</v>
      </c>
      <c r="B49" s="121"/>
      <c r="C49" s="122"/>
      <c r="D49" s="110">
        <f>SUM(C25)</f>
        <v>350</v>
      </c>
      <c r="E49" s="130" t="s">
        <v>101</v>
      </c>
    </row>
    <row r="50" spans="1:5" ht="15.75" x14ac:dyDescent="0.15">
      <c r="A50" s="221" t="s">
        <v>115</v>
      </c>
      <c r="B50" s="221"/>
      <c r="C50" s="221"/>
      <c r="D50" s="110">
        <f>SUM(C6)</f>
        <v>115</v>
      </c>
      <c r="E50" s="130" t="s">
        <v>101</v>
      </c>
    </row>
    <row r="51" spans="1:5" ht="15.75" x14ac:dyDescent="0.15">
      <c r="A51" s="125" t="s">
        <v>116</v>
      </c>
      <c r="B51" s="123"/>
      <c r="C51" s="124"/>
      <c r="D51" s="110">
        <f>SUM(C17)</f>
        <v>39.200000000000003</v>
      </c>
      <c r="E51" s="130" t="s">
        <v>101</v>
      </c>
    </row>
    <row r="52" spans="1:5" ht="15.75" x14ac:dyDescent="0.15">
      <c r="A52" s="219" t="s">
        <v>117</v>
      </c>
      <c r="B52" s="189"/>
      <c r="C52" s="189"/>
      <c r="D52" s="110">
        <f>SUM(C18)</f>
        <v>350</v>
      </c>
      <c r="E52" s="130" t="s">
        <v>86</v>
      </c>
    </row>
    <row r="53" spans="1:5" x14ac:dyDescent="0.15">
      <c r="A53" s="189" t="s">
        <v>87</v>
      </c>
      <c r="B53" s="189"/>
      <c r="C53" s="189"/>
      <c r="D53" s="110">
        <f>SUM(C11,C32,C8,C9,C10)</f>
        <v>828.30000000000007</v>
      </c>
      <c r="E53" s="130" t="s">
        <v>104</v>
      </c>
    </row>
    <row r="54" spans="1:5" x14ac:dyDescent="0.15">
      <c r="A54" s="218" t="s">
        <v>125</v>
      </c>
      <c r="B54" s="218"/>
      <c r="C54" s="218"/>
      <c r="D54" s="126">
        <f>SUM(D44:D51)</f>
        <v>1575.8999999999999</v>
      </c>
      <c r="E54" s="214"/>
    </row>
    <row r="55" spans="1:5" x14ac:dyDescent="0.15">
      <c r="A55" s="103"/>
      <c r="B55" s="103" t="s">
        <v>126</v>
      </c>
      <c r="C55" s="103"/>
      <c r="D55" s="126">
        <f>SUM(D52)</f>
        <v>350</v>
      </c>
      <c r="E55" s="215"/>
    </row>
    <row r="56" spans="1:5" x14ac:dyDescent="0.15">
      <c r="A56" s="217" t="s">
        <v>127</v>
      </c>
      <c r="B56" s="217"/>
      <c r="C56" s="217"/>
      <c r="D56" s="126">
        <f>SUM(D54:D55)</f>
        <v>1925.8999999999999</v>
      </c>
      <c r="E56" s="131"/>
    </row>
    <row r="57" spans="1:5" x14ac:dyDescent="0.15">
      <c r="A57" s="217" t="s">
        <v>128</v>
      </c>
      <c r="B57" s="217"/>
      <c r="C57" s="217"/>
      <c r="D57" s="126">
        <f>SUM(D53)</f>
        <v>828.30000000000007</v>
      </c>
    </row>
    <row r="58" spans="1:5" x14ac:dyDescent="0.15">
      <c r="A58" s="217" t="s">
        <v>184</v>
      </c>
      <c r="B58" s="217"/>
      <c r="C58" s="217"/>
      <c r="D58" s="126">
        <f>SUM(D44:D53)</f>
        <v>2754.2</v>
      </c>
    </row>
  </sheetData>
  <mergeCells count="25">
    <mergeCell ref="A4:A11"/>
    <mergeCell ref="A58:C58"/>
    <mergeCell ref="A56:C56"/>
    <mergeCell ref="A57:C57"/>
    <mergeCell ref="A54:C54"/>
    <mergeCell ref="A53:C53"/>
    <mergeCell ref="A52:C52"/>
    <mergeCell ref="A43:C43"/>
    <mergeCell ref="A50:C50"/>
    <mergeCell ref="A44:C44"/>
    <mergeCell ref="A45:C45"/>
    <mergeCell ref="A47:C47"/>
    <mergeCell ref="A48:C48"/>
    <mergeCell ref="A28:A32"/>
    <mergeCell ref="A35:A39"/>
    <mergeCell ref="C24:H24"/>
    <mergeCell ref="A14:A18"/>
    <mergeCell ref="A21:A25"/>
    <mergeCell ref="C15:H15"/>
    <mergeCell ref="C16:H16"/>
    <mergeCell ref="E54:E55"/>
    <mergeCell ref="C36:H36"/>
    <mergeCell ref="C37:H37"/>
    <mergeCell ref="C38:H38"/>
    <mergeCell ref="C39:H39"/>
  </mergeCells>
  <phoneticPr fontId="3"/>
  <pageMargins left="0.7" right="0.7" top="0.75" bottom="0.75" header="0.3" footer="0.3"/>
  <pageSetup paperSize="8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年間管理工程表</vt:lpstr>
      <vt:lpstr>植付工における薬剤・苦土石灰、牛糞堆肥使用料および植栽間隔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shokubutusaibai-04</dc:creator>
  <cp:lastModifiedBy>honbukeiei-14</cp:lastModifiedBy>
  <cp:lastPrinted>2024-01-24T07:51:42Z</cp:lastPrinted>
  <dcterms:created xsi:type="dcterms:W3CDTF">2017-02-09T06:27:51Z</dcterms:created>
  <dcterms:modified xsi:type="dcterms:W3CDTF">2024-02-05T07:13:34Z</dcterms:modified>
</cp:coreProperties>
</file>