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shokukanri-04\Desktop\H30移行ホルダー\102（委託業務）契約関係\令和５年度業務委託契約関係（入札等）\16_植物公園花壇管理業務〇単年\☆公表（花壇）\"/>
    </mc:Choice>
  </mc:AlternateContent>
  <xr:revisionPtr revIDLastSave="0" documentId="8_{F5A098CC-2831-44F4-9C3A-586B006F94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年間管理工程表" sheetId="13" r:id="rId1"/>
    <sheet name="植付工における薬剤・苦土石灰、牛糞堆肥使用料および植栽間隔" sheetId="10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0" i="10" l="1"/>
  <c r="D59" i="10"/>
  <c r="D57" i="10" l="1"/>
  <c r="D67" i="10"/>
  <c r="D58" i="10"/>
  <c r="D56" i="10"/>
  <c r="D64" i="10"/>
  <c r="D63" i="10"/>
  <c r="D61" i="10"/>
  <c r="D62" i="10"/>
  <c r="AD94" i="13"/>
  <c r="D66" i="10"/>
  <c r="D69" i="10"/>
  <c r="G69" i="13"/>
  <c r="E85" i="13" l="1"/>
  <c r="K77" i="13"/>
  <c r="AH73" i="13"/>
  <c r="AH72" i="13"/>
  <c r="R80" i="13"/>
  <c r="P79" i="13"/>
  <c r="O72" i="13"/>
  <c r="AB73" i="13" l="1"/>
  <c r="F74" i="13"/>
  <c r="D72" i="13"/>
  <c r="L72" i="13" l="1"/>
  <c r="AN74" i="13"/>
  <c r="W82" i="13" l="1"/>
  <c r="D75" i="13"/>
  <c r="AN75" i="13" s="1"/>
  <c r="AL82" i="13"/>
  <c r="AK69" i="13"/>
  <c r="AI83" i="13"/>
  <c r="AC76" i="13"/>
  <c r="Z69" i="13"/>
  <c r="U81" i="13"/>
  <c r="T72" i="13"/>
  <c r="S69" i="13"/>
  <c r="R72" i="13"/>
  <c r="N78" i="13"/>
  <c r="N72" i="13"/>
  <c r="I76" i="13"/>
  <c r="I72" i="13"/>
  <c r="V72" i="13" l="1"/>
  <c r="L69" i="13" l="1"/>
  <c r="M69" i="13"/>
  <c r="D71" i="10"/>
  <c r="AN86" i="13"/>
  <c r="AN84" i="13"/>
  <c r="AN83" i="13"/>
  <c r="AN82" i="13"/>
  <c r="AN81" i="13"/>
  <c r="AN80" i="13"/>
  <c r="AN79" i="13"/>
  <c r="AN78" i="13"/>
  <c r="AN77" i="13"/>
  <c r="AN76" i="13"/>
  <c r="AN73" i="13"/>
  <c r="AN72" i="13"/>
  <c r="Y71" i="13"/>
  <c r="N71" i="13"/>
  <c r="G71" i="13"/>
  <c r="AN71" i="13" s="1"/>
  <c r="AD97" i="13" s="1"/>
  <c r="AN70" i="13"/>
  <c r="AD95" i="13" s="1"/>
  <c r="T69" i="13"/>
  <c r="AN69" i="13"/>
  <c r="AD96" i="13" s="1"/>
  <c r="B45" i="13"/>
  <c r="D70" i="10"/>
  <c r="W85" i="13" l="1"/>
  <c r="T85" i="13"/>
  <c r="P85" i="13"/>
  <c r="R85" i="13" s="1"/>
  <c r="M85" i="13"/>
  <c r="J85" i="13"/>
  <c r="H85" i="13"/>
  <c r="AN85" i="13" s="1"/>
  <c r="D65" i="10" l="1"/>
  <c r="D68" i="10" l="1"/>
  <c r="F27" i="10" l="1"/>
  <c r="F29" i="10"/>
  <c r="F31" i="10"/>
  <c r="D27" i="10"/>
  <c r="D29" i="10"/>
  <c r="D31" i="10"/>
  <c r="D24" i="10"/>
  <c r="E20" i="10"/>
  <c r="F20" i="10"/>
  <c r="F21" i="10"/>
  <c r="E21" i="10"/>
  <c r="D49" i="10" l="1"/>
  <c r="D44" i="10"/>
  <c r="D5" i="10"/>
  <c r="D6" i="10"/>
  <c r="D7" i="10"/>
  <c r="D8" i="10"/>
  <c r="D9" i="10"/>
  <c r="D10" i="10"/>
  <c r="D4" i="10"/>
  <c r="F49" i="10" l="1"/>
  <c r="F44" i="10"/>
  <c r="G40" i="10"/>
  <c r="F40" i="10"/>
  <c r="E40" i="10"/>
  <c r="G39" i="10"/>
  <c r="F39" i="10"/>
  <c r="E39" i="10"/>
  <c r="G38" i="10"/>
  <c r="F38" i="10"/>
  <c r="E38" i="10"/>
  <c r="G37" i="10"/>
  <c r="F37" i="10"/>
  <c r="E37" i="10"/>
  <c r="G36" i="10"/>
  <c r="F36" i="10"/>
  <c r="E36" i="10"/>
  <c r="G35" i="10"/>
  <c r="F35" i="10"/>
  <c r="E35" i="10"/>
  <c r="G34" i="10"/>
  <c r="F34" i="10"/>
  <c r="E34" i="10"/>
  <c r="F24" i="10"/>
  <c r="F18" i="10"/>
  <c r="E18" i="10"/>
  <c r="F17" i="10"/>
  <c r="E17" i="10"/>
  <c r="F16" i="10"/>
  <c r="E16" i="10"/>
  <c r="F10" i="10"/>
  <c r="F9" i="10"/>
  <c r="F8" i="10"/>
  <c r="F7" i="10"/>
  <c r="F6" i="10"/>
  <c r="F5" i="10"/>
  <c r="F4" i="10"/>
</calcChain>
</file>

<file path=xl/sharedStrings.xml><?xml version="1.0" encoding="utf-8"?>
<sst xmlns="http://schemas.openxmlformats.org/spreadsheetml/2006/main" count="826" uniqueCount="230">
  <si>
    <t>月</t>
    <rPh sb="0" eb="1">
      <t>ツキ</t>
    </rPh>
    <phoneticPr fontId="4"/>
  </si>
  <si>
    <t>４月</t>
    <rPh sb="0" eb="2">
      <t>４ガツ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</si>
  <si>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</si>
  <si>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</si>
  <si>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</si>
  <si>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</si>
  <si>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</si>
  <si>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</si>
  <si>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</si>
  <si>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</si>
  <si>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</si>
  <si>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</si>
  <si>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</si>
  <si>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回数</t>
    <rPh sb="0" eb="2">
      <t>カイスウ</t>
    </rPh>
    <phoneticPr fontId="4"/>
  </si>
  <si>
    <t>花壇名</t>
    <rPh sb="0" eb="2">
      <t>カダン</t>
    </rPh>
    <rPh sb="2" eb="3">
      <t>メイ</t>
    </rPh>
    <phoneticPr fontId="4"/>
  </si>
  <si>
    <t>上</t>
    <rPh sb="0" eb="1">
      <t>ウエ</t>
    </rPh>
    <phoneticPr fontId="4"/>
  </si>
  <si>
    <t>中</t>
    <rPh sb="0" eb="1">
      <t>ナカ</t>
    </rPh>
    <phoneticPr fontId="4"/>
  </si>
  <si>
    <t>下</t>
    <rPh sb="0" eb="1">
      <t>シタ</t>
    </rPh>
    <phoneticPr fontId="4"/>
  </si>
  <si>
    <t>（回）</t>
    <rPh sb="1" eb="2">
      <t>カイ</t>
    </rPh>
    <phoneticPr fontId="4"/>
  </si>
  <si>
    <t>大花壇</t>
    <rPh sb="0" eb="1">
      <t>ダイ</t>
    </rPh>
    <rPh sb="1" eb="3">
      <t>カダン</t>
    </rPh>
    <phoneticPr fontId="4"/>
  </si>
  <si>
    <t>◎</t>
  </si>
  <si>
    <t>＊</t>
  </si>
  <si>
    <t>①</t>
    <phoneticPr fontId="4"/>
  </si>
  <si>
    <t>②</t>
    <phoneticPr fontId="4"/>
  </si>
  <si>
    <t>③</t>
    <phoneticPr fontId="4"/>
  </si>
  <si>
    <t>④</t>
    <phoneticPr fontId="4"/>
  </si>
  <si>
    <t>④</t>
  </si>
  <si>
    <t>■</t>
    <phoneticPr fontId="4"/>
  </si>
  <si>
    <t>■</t>
  </si>
  <si>
    <t>□</t>
  </si>
  <si>
    <t>□</t>
    <phoneticPr fontId="4"/>
  </si>
  <si>
    <t>▽</t>
  </si>
  <si>
    <t>◎</t>
    <phoneticPr fontId="3"/>
  </si>
  <si>
    <t>①</t>
  </si>
  <si>
    <t>③</t>
  </si>
  <si>
    <t>⑥</t>
  </si>
  <si>
    <t>小花壇</t>
    <rPh sb="0" eb="1">
      <t>ショウ</t>
    </rPh>
    <rPh sb="1" eb="3">
      <t>カダン</t>
    </rPh>
    <phoneticPr fontId="4"/>
  </si>
  <si>
    <t>カスケード前</t>
    <rPh sb="5" eb="6">
      <t>マエ</t>
    </rPh>
    <phoneticPr fontId="4"/>
  </si>
  <si>
    <t>カスケード池下</t>
    <rPh sb="5" eb="7">
      <t>イケシタ</t>
    </rPh>
    <phoneticPr fontId="4"/>
  </si>
  <si>
    <t>イベント広場北</t>
    <rPh sb="4" eb="6">
      <t>ヒロバ</t>
    </rPh>
    <rPh sb="6" eb="7">
      <t>キタ</t>
    </rPh>
    <phoneticPr fontId="4"/>
  </si>
  <si>
    <t>⑤</t>
  </si>
  <si>
    <t>展望塔前</t>
    <rPh sb="0" eb="2">
      <t>テンボウ</t>
    </rPh>
    <rPh sb="2" eb="3">
      <t>トウ</t>
    </rPh>
    <rPh sb="3" eb="4">
      <t>マエ</t>
    </rPh>
    <phoneticPr fontId="4"/>
  </si>
  <si>
    <t>総数量</t>
    <rPh sb="0" eb="1">
      <t>ソウ</t>
    </rPh>
    <rPh sb="1" eb="3">
      <t>スウリョウ</t>
    </rPh>
    <phoneticPr fontId="4"/>
  </si>
  <si>
    <t>（㎡）</t>
    <phoneticPr fontId="4"/>
  </si>
  <si>
    <t>記号</t>
  </si>
  <si>
    <t>薬剤名</t>
  </si>
  <si>
    <t>希釈倍率</t>
  </si>
  <si>
    <t>散布液量</t>
  </si>
  <si>
    <t>⑤</t>
    <phoneticPr fontId="4"/>
  </si>
  <si>
    <t>1a=100㎡</t>
    <phoneticPr fontId="4"/>
  </si>
  <si>
    <t>＊</t>
    <phoneticPr fontId="3"/>
  </si>
  <si>
    <t>大温室横</t>
    <rPh sb="0" eb="3">
      <t>ダイオンシツ</t>
    </rPh>
    <rPh sb="3" eb="4">
      <t>ヨコ</t>
    </rPh>
    <phoneticPr fontId="3"/>
  </si>
  <si>
    <t>ゲッター水和剤</t>
    <rPh sb="4" eb="7">
      <t>スイワザイ</t>
    </rPh>
    <phoneticPr fontId="3"/>
  </si>
  <si>
    <t>アルバリン顆粒水溶剤</t>
    <rPh sb="5" eb="7">
      <t>カリュウ</t>
    </rPh>
    <rPh sb="7" eb="10">
      <t>スイヨウザイ</t>
    </rPh>
    <phoneticPr fontId="3"/>
  </si>
  <si>
    <t>トレボン乳剤</t>
    <rPh sb="4" eb="6">
      <t>ニュウザイ</t>
    </rPh>
    <phoneticPr fontId="3"/>
  </si>
  <si>
    <t>ベンレート水和剤</t>
    <rPh sb="5" eb="8">
      <t>スイワザイ</t>
    </rPh>
    <phoneticPr fontId="3"/>
  </si>
  <si>
    <t>オーソサイド水和剤</t>
    <rPh sb="6" eb="9">
      <t>スイワザイ</t>
    </rPh>
    <phoneticPr fontId="3"/>
  </si>
  <si>
    <t>アディオン乳剤</t>
    <rPh sb="5" eb="7">
      <t>ニュウザイ</t>
    </rPh>
    <phoneticPr fontId="3"/>
  </si>
  <si>
    <t>アファーム乳剤</t>
    <rPh sb="5" eb="7">
      <t>ニュウザイ</t>
    </rPh>
    <phoneticPr fontId="3"/>
  </si>
  <si>
    <t>ロディー乳剤</t>
    <rPh sb="4" eb="6">
      <t>ニュウザイ</t>
    </rPh>
    <phoneticPr fontId="3"/>
  </si>
  <si>
    <t>トップジンM水和剤</t>
    <rPh sb="6" eb="9">
      <t>スイワザイ</t>
    </rPh>
    <phoneticPr fontId="3"/>
  </si>
  <si>
    <t>オルトラン水和剤</t>
    <rPh sb="5" eb="8">
      <t>スイワザイ</t>
    </rPh>
    <phoneticPr fontId="3"/>
  </si>
  <si>
    <t>ダコニール1000</t>
    <phoneticPr fontId="3"/>
  </si>
  <si>
    <t>⑧</t>
  </si>
  <si>
    <t>⑧</t>
    <phoneticPr fontId="4"/>
  </si>
  <si>
    <t>トリフミン水和剤</t>
    <rPh sb="5" eb="8">
      <t>スイワザイ</t>
    </rPh>
    <phoneticPr fontId="3"/>
  </si>
  <si>
    <t>⑥</t>
    <phoneticPr fontId="3"/>
  </si>
  <si>
    <t>⑦</t>
    <phoneticPr fontId="4"/>
  </si>
  <si>
    <t>⑨</t>
    <phoneticPr fontId="3"/>
  </si>
  <si>
    <t>④</t>
    <phoneticPr fontId="3"/>
  </si>
  <si>
    <t>⑤</t>
    <phoneticPr fontId="3"/>
  </si>
  <si>
    <t>⑧</t>
    <phoneticPr fontId="3"/>
  </si>
  <si>
    <t>②</t>
    <phoneticPr fontId="3"/>
  </si>
  <si>
    <t>⑨</t>
    <phoneticPr fontId="4"/>
  </si>
  <si>
    <t>1000倍</t>
    <rPh sb="4" eb="5">
      <t>バイ</t>
    </rPh>
    <phoneticPr fontId="3"/>
  </si>
  <si>
    <t>2000倍</t>
    <rPh sb="4" eb="5">
      <t>バイ</t>
    </rPh>
    <phoneticPr fontId="3"/>
  </si>
  <si>
    <t>30L/a</t>
    <phoneticPr fontId="3"/>
  </si>
  <si>
    <t>3000倍</t>
    <rPh sb="4" eb="5">
      <t>バイ</t>
    </rPh>
    <phoneticPr fontId="3"/>
  </si>
  <si>
    <t>800倍</t>
    <rPh sb="3" eb="4">
      <t>バイ</t>
    </rPh>
    <phoneticPr fontId="3"/>
  </si>
  <si>
    <t>1500倍</t>
    <rPh sb="4" eb="5">
      <t>バイ</t>
    </rPh>
    <phoneticPr fontId="3"/>
  </si>
  <si>
    <t>①</t>
    <phoneticPr fontId="3"/>
  </si>
  <si>
    <t>■</t>
    <phoneticPr fontId="3"/>
  </si>
  <si>
    <t>□</t>
    <phoneticPr fontId="3"/>
  </si>
  <si>
    <t>ピラニカEW</t>
    <phoneticPr fontId="3"/>
  </si>
  <si>
    <t>大花壇</t>
    <rPh sb="0" eb="3">
      <t>ダイカダン</t>
    </rPh>
    <phoneticPr fontId="3"/>
  </si>
  <si>
    <t>小花壇</t>
    <rPh sb="0" eb="3">
      <t>ショウカダン</t>
    </rPh>
    <phoneticPr fontId="3"/>
  </si>
  <si>
    <t>カスケード前</t>
    <rPh sb="5" eb="6">
      <t>マエ</t>
    </rPh>
    <phoneticPr fontId="3"/>
  </si>
  <si>
    <t>カスケード池下</t>
    <rPh sb="5" eb="7">
      <t>イケシタ</t>
    </rPh>
    <phoneticPr fontId="3"/>
  </si>
  <si>
    <t>イベント広場北</t>
    <rPh sb="4" eb="6">
      <t>ヒロバ</t>
    </rPh>
    <rPh sb="6" eb="7">
      <t>キタ</t>
    </rPh>
    <phoneticPr fontId="3"/>
  </si>
  <si>
    <t>11月上旬～中旬</t>
    <rPh sb="2" eb="3">
      <t>ガツ</t>
    </rPh>
    <rPh sb="3" eb="5">
      <t>ジョウジュン</t>
    </rPh>
    <rPh sb="6" eb="8">
      <t>チュウジュン</t>
    </rPh>
    <phoneticPr fontId="3"/>
  </si>
  <si>
    <t>モスピラン(kg)</t>
    <phoneticPr fontId="3"/>
  </si>
  <si>
    <t>オルトラン(kg)</t>
    <phoneticPr fontId="3"/>
  </si>
  <si>
    <t>苦土石灰(kg)</t>
    <rPh sb="0" eb="4">
      <t>クドセッカイ</t>
    </rPh>
    <phoneticPr fontId="3"/>
  </si>
  <si>
    <t>牛糞堆肥(kg)</t>
    <rPh sb="0" eb="2">
      <t>ギュウフン</t>
    </rPh>
    <rPh sb="2" eb="4">
      <t>タイヒ</t>
    </rPh>
    <phoneticPr fontId="3"/>
  </si>
  <si>
    <t>テデオン乳剤</t>
    <rPh sb="4" eb="6">
      <t>ニュウザイ</t>
    </rPh>
    <phoneticPr fontId="3"/>
  </si>
  <si>
    <r>
      <t>年間面積(m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ネンカン</t>
    </rPh>
    <rPh sb="2" eb="4">
      <t>メンセキ</t>
    </rPh>
    <phoneticPr fontId="3"/>
  </si>
  <si>
    <t>植付工種</t>
    <rPh sb="0" eb="2">
      <t>ウエツケ</t>
    </rPh>
    <rPh sb="2" eb="4">
      <t>コウシュ</t>
    </rPh>
    <phoneticPr fontId="3"/>
  </si>
  <si>
    <t>4月中旬～5月下旬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</si>
  <si>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〇</t>
    <phoneticPr fontId="3"/>
  </si>
  <si>
    <t>③</t>
    <phoneticPr fontId="3"/>
  </si>
  <si>
    <t>抜取・積込含まず</t>
    <rPh sb="0" eb="1">
      <t>ヌ</t>
    </rPh>
    <rPh sb="1" eb="2">
      <t>ト</t>
    </rPh>
    <rPh sb="3" eb="4">
      <t>ツ</t>
    </rPh>
    <rPh sb="4" eb="5">
      <t>コ</t>
    </rPh>
    <rPh sb="5" eb="6">
      <t>フク</t>
    </rPh>
    <phoneticPr fontId="3"/>
  </si>
  <si>
    <t>抜き取り撤去</t>
    <rPh sb="0" eb="1">
      <t>ヌ</t>
    </rPh>
    <rPh sb="2" eb="3">
      <t>ト</t>
    </rPh>
    <rPh sb="4" eb="6">
      <t>テッキョ</t>
    </rPh>
    <phoneticPr fontId="3"/>
  </si>
  <si>
    <t>①：病害虫駆除①</t>
    <phoneticPr fontId="4"/>
  </si>
  <si>
    <t>②：病害虫駆除②</t>
    <phoneticPr fontId="4"/>
  </si>
  <si>
    <t>③：病害虫駆除③</t>
    <phoneticPr fontId="4"/>
  </si>
  <si>
    <t>④：病害虫駆除④</t>
    <phoneticPr fontId="4"/>
  </si>
  <si>
    <t>⑤：病害虫駆除⑤</t>
    <phoneticPr fontId="4"/>
  </si>
  <si>
    <t>⑥：病害虫駆除⑥</t>
    <phoneticPr fontId="4"/>
  </si>
  <si>
    <t>⑦：病害虫駆除⑦</t>
    <phoneticPr fontId="4"/>
  </si>
  <si>
    <t>⑧：病害虫駆除⑧</t>
    <phoneticPr fontId="3"/>
  </si>
  <si>
    <t>⑨：病害虫駆除⑨</t>
    <rPh sb="2" eb="5">
      <t>ビョウガイチュウ</t>
    </rPh>
    <rPh sb="5" eb="7">
      <t>クジョ</t>
    </rPh>
    <phoneticPr fontId="3"/>
  </si>
  <si>
    <t>▽：芝生縁切り</t>
    <phoneticPr fontId="4"/>
  </si>
  <si>
    <t>■：芝生機械除草</t>
    <phoneticPr fontId="4"/>
  </si>
  <si>
    <t>□：芝生抜根除草</t>
    <phoneticPr fontId="4"/>
  </si>
  <si>
    <t>２月（注２）</t>
    <rPh sb="3" eb="4">
      <t>チュウ</t>
    </rPh>
    <phoneticPr fontId="3"/>
  </si>
  <si>
    <t>抜取・積込含まず</t>
  </si>
  <si>
    <t>抜取・積込含む</t>
  </si>
  <si>
    <t>抜取・積込含む</t>
    <phoneticPr fontId="3"/>
  </si>
  <si>
    <t>備考</t>
    <rPh sb="0" eb="2">
      <t>ビコウ</t>
    </rPh>
    <phoneticPr fontId="3"/>
  </si>
  <si>
    <t>積込含む</t>
    <rPh sb="0" eb="1">
      <t>ツ</t>
    </rPh>
    <rPh sb="1" eb="2">
      <t>コ</t>
    </rPh>
    <rPh sb="2" eb="3">
      <t>フク</t>
    </rPh>
    <phoneticPr fontId="3"/>
  </si>
  <si>
    <t>工種名</t>
    <rPh sb="0" eb="1">
      <t>コウ</t>
    </rPh>
    <rPh sb="1" eb="2">
      <t>シュ</t>
    </rPh>
    <rPh sb="2" eb="3">
      <t>メイ</t>
    </rPh>
    <phoneticPr fontId="4"/>
  </si>
  <si>
    <t>９月上中旬</t>
    <rPh sb="1" eb="2">
      <t>ガツ</t>
    </rPh>
    <rPh sb="2" eb="3">
      <t>ウエ</t>
    </rPh>
    <rPh sb="3" eb="5">
      <t>チュウジュン</t>
    </rPh>
    <phoneticPr fontId="3"/>
  </si>
  <si>
    <t>レストラン前</t>
    <rPh sb="5" eb="6">
      <t>マエ</t>
    </rPh>
    <phoneticPr fontId="4"/>
  </si>
  <si>
    <t>花売店横花壇</t>
    <rPh sb="0" eb="1">
      <t>ハナ</t>
    </rPh>
    <rPh sb="1" eb="3">
      <t>バイテン</t>
    </rPh>
    <rPh sb="3" eb="4">
      <t>ヨコ</t>
    </rPh>
    <rPh sb="4" eb="6">
      <t>カダン</t>
    </rPh>
    <phoneticPr fontId="4"/>
  </si>
  <si>
    <t>大花壇（指定部分）</t>
    <rPh sb="0" eb="3">
      <t>ダイカダン</t>
    </rPh>
    <rPh sb="4" eb="6">
      <t>シテイ</t>
    </rPh>
    <rPh sb="6" eb="8">
      <t>ブブン</t>
    </rPh>
    <phoneticPr fontId="3"/>
  </si>
  <si>
    <t>大温室横（指定部分）</t>
    <rPh sb="0" eb="3">
      <t>ダイオンシツ</t>
    </rPh>
    <rPh sb="3" eb="4">
      <t>ヨコ</t>
    </rPh>
    <rPh sb="5" eb="7">
      <t>シテイ</t>
    </rPh>
    <rPh sb="7" eb="9">
      <t>ブブン</t>
    </rPh>
    <phoneticPr fontId="3"/>
  </si>
  <si>
    <t>レストラン横</t>
    <rPh sb="5" eb="6">
      <t>ヨコ</t>
    </rPh>
    <phoneticPr fontId="4"/>
  </si>
  <si>
    <t>花売店横</t>
    <rPh sb="0" eb="1">
      <t>ハナ</t>
    </rPh>
    <rPh sb="1" eb="3">
      <t>バイテン</t>
    </rPh>
    <rPh sb="3" eb="4">
      <t>ヨコ</t>
    </rPh>
    <phoneticPr fontId="3"/>
  </si>
  <si>
    <t>レストラン前</t>
    <rPh sb="5" eb="6">
      <t>マエ</t>
    </rPh>
    <phoneticPr fontId="3"/>
  </si>
  <si>
    <t>●</t>
  </si>
  <si>
    <t>600倍</t>
    <rPh sb="3" eb="4">
      <t>バイ</t>
    </rPh>
    <phoneticPr fontId="3"/>
  </si>
  <si>
    <t>▽</t>
    <phoneticPr fontId="3"/>
  </si>
  <si>
    <r>
      <t>25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2、</t>
    </r>
    <r>
      <rPr>
        <sz val="11"/>
        <color theme="1"/>
        <rFont val="ＭＳ Ｐゴシック"/>
        <family val="3"/>
        <charset val="128"/>
        <scheme val="minor"/>
      </rPr>
      <t>牛糞堆肥、苦土石灰、オルトラン粒剤</t>
    </r>
    <rPh sb="2" eb="3">
      <t>カブ</t>
    </rPh>
    <rPh sb="7" eb="11">
      <t>ギュウフンタイヒ</t>
    </rPh>
    <rPh sb="12" eb="16">
      <t>クドセッカイ</t>
    </rPh>
    <rPh sb="22" eb="24">
      <t>リュウザイ</t>
    </rPh>
    <phoneticPr fontId="3"/>
  </si>
  <si>
    <r>
      <t>25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、苦土石灰、モスピラン粒剤</t>
    </r>
    <rPh sb="2" eb="3">
      <t>カブ</t>
    </rPh>
    <rPh sb="7" eb="11">
      <t>クドセッカイ</t>
    </rPh>
    <rPh sb="17" eb="19">
      <t>リュウザイ</t>
    </rPh>
    <phoneticPr fontId="3"/>
  </si>
  <si>
    <r>
      <t>16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、苦土石灰、オルトラン粒剤</t>
    </r>
    <rPh sb="2" eb="3">
      <t>カブ</t>
    </rPh>
    <rPh sb="7" eb="11">
      <t>クドセッカイ</t>
    </rPh>
    <rPh sb="17" eb="19">
      <t>リュザイ</t>
    </rPh>
    <phoneticPr fontId="3"/>
  </si>
  <si>
    <r>
      <t>16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、苦土石灰、モスピラン粒剤</t>
    </r>
    <rPh sb="2" eb="3">
      <t>カブ</t>
    </rPh>
    <rPh sb="7" eb="11">
      <t>クドセッカイ</t>
    </rPh>
    <rPh sb="17" eb="19">
      <t>リュウザイ</t>
    </rPh>
    <phoneticPr fontId="3"/>
  </si>
  <si>
    <r>
      <t>11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、苦土石灰、オルトラン粒剤</t>
    </r>
    <rPh sb="7" eb="11">
      <t>クドセッカイ</t>
    </rPh>
    <phoneticPr fontId="3"/>
  </si>
  <si>
    <r>
      <t>9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、苦土石灰、モスピラン粒剤</t>
    </r>
    <rPh sb="1" eb="2">
      <t>カブ</t>
    </rPh>
    <rPh sb="6" eb="7">
      <t>ク</t>
    </rPh>
    <rPh sb="7" eb="8">
      <t>ド</t>
    </rPh>
    <rPh sb="8" eb="10">
      <t>セッカイ</t>
    </rPh>
    <rPh sb="16" eb="18">
      <t>リュウザイ</t>
    </rPh>
    <phoneticPr fontId="3"/>
  </si>
  <si>
    <r>
      <t>6株/m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、苦土石灰、オルトラン粒剤</t>
    </r>
    <rPh sb="6" eb="10">
      <t>クドセッカイ</t>
    </rPh>
    <phoneticPr fontId="3"/>
  </si>
  <si>
    <r>
      <t>4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、苦土石灰、オルトラン粒剤</t>
    </r>
    <rPh sb="1" eb="2">
      <t>カブ</t>
    </rPh>
    <rPh sb="6" eb="10">
      <t>クドセッカイ</t>
    </rPh>
    <rPh sb="16" eb="18">
      <t>リュウザイ</t>
    </rPh>
    <phoneticPr fontId="3"/>
  </si>
  <si>
    <t>ログハウス横</t>
    <rPh sb="5" eb="6">
      <t>ヨコ</t>
    </rPh>
    <phoneticPr fontId="3"/>
  </si>
  <si>
    <t>株間33 cm</t>
    <rPh sb="0" eb="1">
      <t>カブ</t>
    </rPh>
    <rPh sb="1" eb="2">
      <t>マ</t>
    </rPh>
    <phoneticPr fontId="3"/>
  </si>
  <si>
    <t>株間25 cm</t>
    <rPh sb="0" eb="1">
      <t>カブ</t>
    </rPh>
    <rPh sb="1" eb="2">
      <t>マ</t>
    </rPh>
    <phoneticPr fontId="3"/>
  </si>
  <si>
    <t>株間20 cm</t>
    <rPh sb="0" eb="1">
      <t>カブ</t>
    </rPh>
    <rPh sb="1" eb="2">
      <t>マ</t>
    </rPh>
    <phoneticPr fontId="3"/>
  </si>
  <si>
    <t>株間40 cm</t>
    <rPh sb="0" eb="1">
      <t>カブ</t>
    </rPh>
    <rPh sb="1" eb="2">
      <t>マ</t>
    </rPh>
    <phoneticPr fontId="3"/>
  </si>
  <si>
    <t>抜取・積込含む</t>
    <phoneticPr fontId="3"/>
  </si>
  <si>
    <t>株間30cm</t>
    <rPh sb="0" eb="1">
      <t>カブ</t>
    </rPh>
    <rPh sb="1" eb="2">
      <t>マ</t>
    </rPh>
    <phoneticPr fontId="3"/>
  </si>
  <si>
    <t>株間40 cm</t>
    <rPh sb="0" eb="1">
      <t>カブ</t>
    </rPh>
    <rPh sb="1" eb="2">
      <t>マ</t>
    </rPh>
    <phoneticPr fontId="3"/>
  </si>
  <si>
    <t>株間30 cm</t>
    <rPh sb="0" eb="1">
      <t>カブ</t>
    </rPh>
    <rPh sb="1" eb="2">
      <t>マ</t>
    </rPh>
    <phoneticPr fontId="3"/>
  </si>
  <si>
    <t>株間50 cm</t>
    <rPh sb="0" eb="1">
      <t>カブ</t>
    </rPh>
    <rPh sb="1" eb="2">
      <t>マ</t>
    </rPh>
    <phoneticPr fontId="3"/>
  </si>
  <si>
    <t>植替工時の薬剤、苦土石灰、牛糞堆肥使用量および植栽間隔</t>
    <rPh sb="0" eb="1">
      <t>ウ</t>
    </rPh>
    <rPh sb="1" eb="2">
      <t>カ</t>
    </rPh>
    <rPh sb="2" eb="3">
      <t>コウ</t>
    </rPh>
    <rPh sb="3" eb="4">
      <t>ジ</t>
    </rPh>
    <rPh sb="5" eb="7">
      <t>ヤクザイ</t>
    </rPh>
    <rPh sb="8" eb="12">
      <t>クドセッカイ</t>
    </rPh>
    <rPh sb="13" eb="15">
      <t>ギュウフン</t>
    </rPh>
    <rPh sb="15" eb="17">
      <t>タイヒ</t>
    </rPh>
    <rPh sb="17" eb="19">
      <t>シヨウ</t>
    </rPh>
    <rPh sb="19" eb="20">
      <t>リョウ</t>
    </rPh>
    <rPh sb="23" eb="25">
      <t>ショクサイ</t>
    </rPh>
    <rPh sb="25" eb="27">
      <t>カンカク</t>
    </rPh>
    <phoneticPr fontId="3"/>
  </si>
  <si>
    <t>植替工（抜き取り撤去含む）年間の面積合計</t>
    <rPh sb="0" eb="1">
      <t>ウ</t>
    </rPh>
    <rPh sb="1" eb="2">
      <t>カ</t>
    </rPh>
    <rPh sb="2" eb="3">
      <t>コウ</t>
    </rPh>
    <rPh sb="4" eb="5">
      <t>ヌ</t>
    </rPh>
    <rPh sb="6" eb="7">
      <t>ト</t>
    </rPh>
    <rPh sb="8" eb="10">
      <t>テッキョ</t>
    </rPh>
    <rPh sb="10" eb="11">
      <t>フク</t>
    </rPh>
    <rPh sb="13" eb="15">
      <t>ネンカン</t>
    </rPh>
    <rPh sb="18" eb="20">
      <t>ゴウケイ</t>
    </rPh>
    <phoneticPr fontId="3"/>
  </si>
  <si>
    <t>植替工（抜き取り撤去含まず）年間の面積合計</t>
    <rPh sb="0" eb="1">
      <t>ショク</t>
    </rPh>
    <rPh sb="1" eb="2">
      <t>タイ</t>
    </rPh>
    <rPh sb="2" eb="3">
      <t>コウ</t>
    </rPh>
    <rPh sb="4" eb="5">
      <t>ヌ</t>
    </rPh>
    <rPh sb="6" eb="7">
      <t>ト</t>
    </rPh>
    <rPh sb="8" eb="10">
      <t>テッキョ</t>
    </rPh>
    <rPh sb="10" eb="11">
      <t>フク</t>
    </rPh>
    <rPh sb="14" eb="16">
      <t>ネンカン</t>
    </rPh>
    <rPh sb="17" eb="19">
      <t>メンセキ</t>
    </rPh>
    <rPh sb="19" eb="21">
      <t>ゴウケイ</t>
    </rPh>
    <phoneticPr fontId="3"/>
  </si>
  <si>
    <t>植替工　年間の植え付け面積合計</t>
    <rPh sb="0" eb="1">
      <t>ウ</t>
    </rPh>
    <rPh sb="1" eb="2">
      <t>タイ</t>
    </rPh>
    <rPh sb="2" eb="3">
      <t>コウ</t>
    </rPh>
    <rPh sb="4" eb="6">
      <t>ネンカン</t>
    </rPh>
    <rPh sb="7" eb="8">
      <t>ウ</t>
    </rPh>
    <rPh sb="9" eb="10">
      <t>ツ</t>
    </rPh>
    <rPh sb="11" eb="13">
      <t>メンセキ</t>
    </rPh>
    <rPh sb="13" eb="15">
      <t>ゴウケイ</t>
    </rPh>
    <phoneticPr fontId="3"/>
  </si>
  <si>
    <t>抜き取り撤去工の年間面積合計</t>
    <rPh sb="0" eb="1">
      <t>ヌ</t>
    </rPh>
    <rPh sb="2" eb="3">
      <t>ト</t>
    </rPh>
    <rPh sb="4" eb="6">
      <t>テッキョ</t>
    </rPh>
    <rPh sb="6" eb="7">
      <t>コウ</t>
    </rPh>
    <rPh sb="8" eb="10">
      <t>ネンカン</t>
    </rPh>
    <rPh sb="10" eb="12">
      <t>メンセキ</t>
    </rPh>
    <rPh sb="12" eb="14">
      <t>ゴウケイ</t>
    </rPh>
    <phoneticPr fontId="3"/>
  </si>
  <si>
    <t>植替工　工種別年間面積</t>
    <rPh sb="0" eb="1">
      <t>ショク</t>
    </rPh>
    <rPh sb="1" eb="2">
      <t>タイ</t>
    </rPh>
    <rPh sb="2" eb="3">
      <t>コウ</t>
    </rPh>
    <rPh sb="4" eb="5">
      <t>コウ</t>
    </rPh>
    <rPh sb="5" eb="7">
      <t>シュベツ</t>
    </rPh>
    <rPh sb="6" eb="7">
      <t>ベツ</t>
    </rPh>
    <rPh sb="7" eb="11">
      <t>ネンカンメンセキ</t>
    </rPh>
    <phoneticPr fontId="3"/>
  </si>
  <si>
    <t>〇２●１◎１</t>
  </si>
  <si>
    <t>〇：花苗植替工　抜き取り撤去</t>
    <rPh sb="2" eb="3">
      <t>ハナ</t>
    </rPh>
    <rPh sb="3" eb="4">
      <t>ナエ</t>
    </rPh>
    <rPh sb="4" eb="5">
      <t>ウ</t>
    </rPh>
    <rPh sb="5" eb="6">
      <t>カ</t>
    </rPh>
    <rPh sb="6" eb="7">
      <t>コウ</t>
    </rPh>
    <rPh sb="8" eb="9">
      <t>ヌ</t>
    </rPh>
    <rPh sb="10" eb="11">
      <t>ト</t>
    </rPh>
    <rPh sb="12" eb="14">
      <t>テッキョ</t>
    </rPh>
    <phoneticPr fontId="3"/>
  </si>
  <si>
    <t>●：花苗植替工 (抜取・積込含まず)</t>
    <rPh sb="2" eb="3">
      <t>ハナ</t>
    </rPh>
    <rPh sb="3" eb="4">
      <t>ナエ</t>
    </rPh>
    <rPh sb="4" eb="5">
      <t>ウ</t>
    </rPh>
    <rPh sb="5" eb="6">
      <t>タイ</t>
    </rPh>
    <rPh sb="6" eb="7">
      <t>コウ</t>
    </rPh>
    <rPh sb="9" eb="10">
      <t>ヌ</t>
    </rPh>
    <rPh sb="10" eb="11">
      <t>ト</t>
    </rPh>
    <rPh sb="12" eb="13">
      <t>ツ</t>
    </rPh>
    <rPh sb="13" eb="14">
      <t>コ</t>
    </rPh>
    <rPh sb="14" eb="15">
      <t>フク</t>
    </rPh>
    <phoneticPr fontId="3"/>
  </si>
  <si>
    <t>◎：花苗植替工 (抜取・積込含む)</t>
    <rPh sb="2" eb="3">
      <t>ハナ</t>
    </rPh>
    <rPh sb="3" eb="4">
      <t>ナエ</t>
    </rPh>
    <rPh sb="5" eb="6">
      <t>カ</t>
    </rPh>
    <phoneticPr fontId="4"/>
  </si>
  <si>
    <t>花苗植替工の面積（㎡）</t>
    <rPh sb="0" eb="1">
      <t>ハナ</t>
    </rPh>
    <rPh sb="1" eb="2">
      <t>ナエ</t>
    </rPh>
    <rPh sb="2" eb="3">
      <t>ウ</t>
    </rPh>
    <rPh sb="3" eb="4">
      <t>カ</t>
    </rPh>
    <rPh sb="4" eb="5">
      <t>コウ</t>
    </rPh>
    <rPh sb="6" eb="8">
      <t>メンセキ</t>
    </rPh>
    <phoneticPr fontId="3"/>
  </si>
  <si>
    <t>花苗植替工（抜き取り撤去含む）年間の面積合計</t>
    <rPh sb="0" eb="1">
      <t>ハナ</t>
    </rPh>
    <rPh sb="1" eb="2">
      <t>ナエ</t>
    </rPh>
    <rPh sb="2" eb="3">
      <t>ウ</t>
    </rPh>
    <rPh sb="3" eb="4">
      <t>カ</t>
    </rPh>
    <rPh sb="4" eb="5">
      <t>コウ</t>
    </rPh>
    <rPh sb="6" eb="7">
      <t>ヌ</t>
    </rPh>
    <rPh sb="8" eb="9">
      <t>ト</t>
    </rPh>
    <rPh sb="10" eb="12">
      <t>テッキョ</t>
    </rPh>
    <rPh sb="12" eb="13">
      <t>フク</t>
    </rPh>
    <rPh sb="15" eb="17">
      <t>ネンカン</t>
    </rPh>
    <rPh sb="20" eb="22">
      <t>ゴウケイ</t>
    </rPh>
    <phoneticPr fontId="3"/>
  </si>
  <si>
    <t>花苗植替工（抜き取り撤去含まず）年間の面積合計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6" eb="7">
      <t>ヌ</t>
    </rPh>
    <rPh sb="8" eb="9">
      <t>ト</t>
    </rPh>
    <rPh sb="10" eb="12">
      <t>テッキョ</t>
    </rPh>
    <rPh sb="12" eb="13">
      <t>フク</t>
    </rPh>
    <rPh sb="16" eb="18">
      <t>ネンカン</t>
    </rPh>
    <rPh sb="19" eb="21">
      <t>メンセキ</t>
    </rPh>
    <rPh sb="21" eb="23">
      <t>ゴウケイ</t>
    </rPh>
    <phoneticPr fontId="3"/>
  </si>
  <si>
    <t>花苗植替工　年間の植え付け面積合計</t>
    <rPh sb="0" eb="2">
      <t>ハナナエ</t>
    </rPh>
    <rPh sb="2" eb="3">
      <t>ウ</t>
    </rPh>
    <rPh sb="3" eb="4">
      <t>タイ</t>
    </rPh>
    <rPh sb="4" eb="5">
      <t>コウ</t>
    </rPh>
    <rPh sb="6" eb="8">
      <t>ネンカン</t>
    </rPh>
    <rPh sb="9" eb="10">
      <t>ウ</t>
    </rPh>
    <rPh sb="11" eb="12">
      <t>ツ</t>
    </rPh>
    <rPh sb="13" eb="15">
      <t>メンセキ</t>
    </rPh>
    <rPh sb="15" eb="17">
      <t>ゴウケイ</t>
    </rPh>
    <phoneticPr fontId="3"/>
  </si>
  <si>
    <t>凡例及び期間別の各工種数量</t>
    <rPh sb="0" eb="2">
      <t>ハンレイ</t>
    </rPh>
    <rPh sb="2" eb="3">
      <t>オヨ</t>
    </rPh>
    <rPh sb="4" eb="6">
      <t>キカン</t>
    </rPh>
    <rPh sb="6" eb="7">
      <t>ベツ</t>
    </rPh>
    <rPh sb="8" eb="9">
      <t>カク</t>
    </rPh>
    <rPh sb="9" eb="10">
      <t>コウ</t>
    </rPh>
    <rPh sb="10" eb="11">
      <t>シュ</t>
    </rPh>
    <rPh sb="11" eb="13">
      <t>スウリョウ</t>
    </rPh>
    <phoneticPr fontId="4"/>
  </si>
  <si>
    <t>うらら池横花壇</t>
    <rPh sb="5" eb="7">
      <t>カダン</t>
    </rPh>
    <phoneticPr fontId="4"/>
  </si>
  <si>
    <r>
      <t>11株/m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、苦土石灰、モスピラン粒剤</t>
    </r>
    <phoneticPr fontId="3"/>
  </si>
  <si>
    <t>⑦</t>
    <phoneticPr fontId="3"/>
  </si>
  <si>
    <t>＊A</t>
    <phoneticPr fontId="3"/>
  </si>
  <si>
    <t>＊B</t>
    <phoneticPr fontId="3"/>
  </si>
  <si>
    <t>◎2　〇1</t>
    <phoneticPr fontId="3"/>
  </si>
  <si>
    <t>花壇　</t>
  </si>
  <si>
    <t>芝生縁切り　</t>
  </si>
  <si>
    <t>㎡</t>
    <phoneticPr fontId="4"/>
  </si>
  <si>
    <t>m</t>
    <phoneticPr fontId="4"/>
  </si>
  <si>
    <t>㎡</t>
    <phoneticPr fontId="3"/>
  </si>
  <si>
    <t>花壇　</t>
    <phoneticPr fontId="3"/>
  </si>
  <si>
    <t>花壇</t>
    <rPh sb="0" eb="2">
      <t>カダン</t>
    </rPh>
    <phoneticPr fontId="3"/>
  </si>
  <si>
    <t>コンテナ類</t>
  </si>
  <si>
    <t>㎡</t>
  </si>
  <si>
    <t>m</t>
    <phoneticPr fontId="3"/>
  </si>
  <si>
    <t>コンテナ類、ハンギングバスケット、花壇</t>
  </si>
  <si>
    <t>カスケード　</t>
    <phoneticPr fontId="4"/>
  </si>
  <si>
    <t>ゲート前階段　</t>
    <rPh sb="3" eb="4">
      <t>マエ</t>
    </rPh>
    <rPh sb="4" eb="6">
      <t>カイダン</t>
    </rPh>
    <phoneticPr fontId="4"/>
  </si>
  <si>
    <t>月</t>
    <rPh sb="0" eb="1">
      <t>ツキ</t>
    </rPh>
    <phoneticPr fontId="3"/>
  </si>
  <si>
    <t>芝生抜根除草　</t>
    <rPh sb="2" eb="4">
      <t>バッコン</t>
    </rPh>
    <rPh sb="4" eb="6">
      <t>ジョソウ</t>
    </rPh>
    <phoneticPr fontId="3"/>
  </si>
  <si>
    <t>芝生抜根除草</t>
    <rPh sb="2" eb="4">
      <t>バッコン</t>
    </rPh>
    <rPh sb="4" eb="6">
      <t>ジョソウ</t>
    </rPh>
    <phoneticPr fontId="3"/>
  </si>
  <si>
    <t>-</t>
  </si>
  <si>
    <t>-</t>
    <phoneticPr fontId="3"/>
  </si>
  <si>
    <t>芝生機械除草</t>
    <rPh sb="4" eb="6">
      <t>ジョソウ</t>
    </rPh>
    <phoneticPr fontId="3"/>
  </si>
  <si>
    <t>芝生機械除草　</t>
    <rPh sb="4" eb="6">
      <t>ジョソウ</t>
    </rPh>
    <phoneticPr fontId="3"/>
  </si>
  <si>
    <t>病害虫駆除各薬剤名</t>
  </si>
  <si>
    <t>芝生縁切り工のみ単位は m</t>
  </si>
  <si>
    <t>３月</t>
    <rPh sb="1" eb="2">
      <t>ガツ</t>
    </rPh>
    <phoneticPr fontId="3"/>
  </si>
  <si>
    <t>６月下旬～７月上旬</t>
    <rPh sb="1" eb="2">
      <t>ガツ</t>
    </rPh>
    <rPh sb="2" eb="4">
      <t>ゲジュン</t>
    </rPh>
    <rPh sb="6" eb="7">
      <t>ガツ</t>
    </rPh>
    <rPh sb="7" eb="9">
      <t>ジョウジュン</t>
    </rPh>
    <phoneticPr fontId="3"/>
  </si>
  <si>
    <t>施行時期</t>
    <rPh sb="0" eb="2">
      <t>セコウ</t>
    </rPh>
    <rPh sb="2" eb="4">
      <t>ジキ</t>
    </rPh>
    <phoneticPr fontId="3"/>
  </si>
  <si>
    <t>花壇名</t>
    <rPh sb="0" eb="2">
      <t>カダン</t>
    </rPh>
    <rPh sb="2" eb="3">
      <t>メイ</t>
    </rPh>
    <phoneticPr fontId="3"/>
  </si>
  <si>
    <t>備考</t>
    <rPh sb="0" eb="2">
      <t>ビコウ</t>
    </rPh>
    <phoneticPr fontId="3"/>
  </si>
  <si>
    <t>積込含む</t>
    <rPh sb="0" eb="2">
      <t>ツミコミ</t>
    </rPh>
    <rPh sb="2" eb="3">
      <t>フク</t>
    </rPh>
    <phoneticPr fontId="3"/>
  </si>
  <si>
    <t>㎡ 抜き取り撤去</t>
    <phoneticPr fontId="3"/>
  </si>
  <si>
    <t>㎡抜き取り撤去</t>
    <phoneticPr fontId="3"/>
  </si>
  <si>
    <t>抜取・積込含む</t>
    <phoneticPr fontId="3"/>
  </si>
  <si>
    <t>株間25cm</t>
    <rPh sb="0" eb="1">
      <t>カブ</t>
    </rPh>
    <rPh sb="1" eb="2">
      <t>マ</t>
    </rPh>
    <phoneticPr fontId="3"/>
  </si>
  <si>
    <t>◎</t>
    <phoneticPr fontId="3"/>
  </si>
  <si>
    <t>②</t>
    <phoneticPr fontId="3"/>
  </si>
  <si>
    <t>-</t>
    <phoneticPr fontId="3"/>
  </si>
  <si>
    <t>（注２）</t>
    <rPh sb="1" eb="2">
      <t>チュウ</t>
    </rPh>
    <phoneticPr fontId="3"/>
  </si>
  <si>
    <t>①</t>
    <phoneticPr fontId="3"/>
  </si>
  <si>
    <t>（注１）２月上旬の植付工は大花壇の指定した範囲32.0㎡及び大温室横花壇の指定した範囲25.8㎡において施工。施工位置図及び植付図面を参照</t>
    <rPh sb="1" eb="2">
      <t>チュウ</t>
    </rPh>
    <rPh sb="5" eb="6">
      <t>ガツ</t>
    </rPh>
    <rPh sb="6" eb="8">
      <t>ジョウジュン</t>
    </rPh>
    <rPh sb="9" eb="11">
      <t>ウエツケ</t>
    </rPh>
    <rPh sb="11" eb="12">
      <t>コウ</t>
    </rPh>
    <rPh sb="13" eb="16">
      <t>ダイカダン</t>
    </rPh>
    <rPh sb="17" eb="19">
      <t>シテイ</t>
    </rPh>
    <rPh sb="21" eb="23">
      <t>ハンイ</t>
    </rPh>
    <rPh sb="28" eb="29">
      <t>オヨ</t>
    </rPh>
    <rPh sb="30" eb="33">
      <t>ダイオンシツ</t>
    </rPh>
    <rPh sb="33" eb="34">
      <t>ヨコ</t>
    </rPh>
    <rPh sb="34" eb="36">
      <t>カダン</t>
    </rPh>
    <rPh sb="37" eb="39">
      <t>シテイ</t>
    </rPh>
    <rPh sb="41" eb="43">
      <t>ハンイ</t>
    </rPh>
    <rPh sb="52" eb="54">
      <t>セコウ</t>
    </rPh>
    <rPh sb="55" eb="57">
      <t>セコウ</t>
    </rPh>
    <rPh sb="57" eb="59">
      <t>イチ</t>
    </rPh>
    <rPh sb="59" eb="60">
      <t>ズ</t>
    </rPh>
    <rPh sb="60" eb="61">
      <t>オヨ</t>
    </rPh>
    <rPh sb="62" eb="64">
      <t>ウエツケ</t>
    </rPh>
    <rPh sb="64" eb="66">
      <t>ズメン</t>
    </rPh>
    <rPh sb="67" eb="69">
      <t>サンショウ</t>
    </rPh>
    <phoneticPr fontId="3"/>
  </si>
  <si>
    <t>＊：6</t>
    <phoneticPr fontId="3"/>
  </si>
  <si>
    <t>＊：5</t>
    <phoneticPr fontId="3"/>
  </si>
  <si>
    <t>株間25 cm</t>
  </si>
  <si>
    <r>
      <t>16株/m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、牛糞堆肥、苦土石灰、オルトラン粒剤</t>
    </r>
    <phoneticPr fontId="3"/>
  </si>
  <si>
    <t>＊</t>
    <phoneticPr fontId="3"/>
  </si>
  <si>
    <t>（注２）除草・パンジー花がら古葉取り工ＡおよびＢについて、施工対象はパンジー植栽区とする。このため、大花壇の施工面積は103.3㎡となる。</t>
    <rPh sb="1" eb="2">
      <t>チュウ</t>
    </rPh>
    <rPh sb="29" eb="31">
      <t>セコウ</t>
    </rPh>
    <rPh sb="31" eb="33">
      <t>タイショウ</t>
    </rPh>
    <rPh sb="38" eb="40">
      <t>ショクサイ</t>
    </rPh>
    <rPh sb="40" eb="41">
      <t>ク</t>
    </rPh>
    <rPh sb="50" eb="53">
      <t>ダイカダン</t>
    </rPh>
    <rPh sb="54" eb="56">
      <t>セコウ</t>
    </rPh>
    <rPh sb="56" eb="58">
      <t>メンセキ</t>
    </rPh>
    <phoneticPr fontId="3"/>
  </si>
  <si>
    <t>＊：5, ＊Ａ：2, ＊B：1</t>
    <phoneticPr fontId="3"/>
  </si>
  <si>
    <t>＊：6, ＊Ａ：2, ＊B：1</t>
    <phoneticPr fontId="3"/>
  </si>
  <si>
    <t>＊：5, ＊Ａ：1, ＊B：1</t>
    <phoneticPr fontId="3"/>
  </si>
  <si>
    <t>＊：4</t>
    <phoneticPr fontId="3"/>
  </si>
  <si>
    <t>＊：3</t>
    <phoneticPr fontId="3"/>
  </si>
  <si>
    <t>＊：6</t>
    <phoneticPr fontId="3"/>
  </si>
  <si>
    <t>-</t>
    <phoneticPr fontId="3"/>
  </si>
  <si>
    <t>管理工　工程表</t>
    <phoneticPr fontId="3"/>
  </si>
  <si>
    <t>植付面積(㎡)</t>
    <rPh sb="0" eb="2">
      <t>ウエツケ</t>
    </rPh>
    <rPh sb="2" eb="4">
      <t>メンセキ</t>
    </rPh>
    <phoneticPr fontId="3"/>
  </si>
  <si>
    <t>植栽間隔（株/㎡）</t>
    <rPh sb="0" eb="4">
      <t>ショクサイカンカク</t>
    </rPh>
    <rPh sb="5" eb="6">
      <t>カブ</t>
    </rPh>
    <phoneticPr fontId="3"/>
  </si>
  <si>
    <t>植替工及び抜き取り撤去工　総面積</t>
    <rPh sb="0" eb="1">
      <t>ショク</t>
    </rPh>
    <rPh sb="1" eb="2">
      <t>タイ</t>
    </rPh>
    <rPh sb="2" eb="3">
      <t>コウ</t>
    </rPh>
    <rPh sb="3" eb="4">
      <t>オヨ</t>
    </rPh>
    <rPh sb="5" eb="6">
      <t>ヌ</t>
    </rPh>
    <rPh sb="7" eb="8">
      <t>ト</t>
    </rPh>
    <rPh sb="9" eb="11">
      <t>テッキョ</t>
    </rPh>
    <rPh sb="11" eb="12">
      <t>コウ</t>
    </rPh>
    <rPh sb="13" eb="16">
      <t>ソウメンセキ</t>
    </rPh>
    <rPh sb="15" eb="16">
      <t>シュベツ</t>
    </rPh>
    <phoneticPr fontId="3"/>
  </si>
  <si>
    <t>花苗植替工　抜き取り撤去の年間面積合計</t>
    <rPh sb="0" eb="1">
      <t>ハナ</t>
    </rPh>
    <rPh sb="1" eb="2">
      <t>ナエ</t>
    </rPh>
    <rPh sb="2" eb="3">
      <t>ウ</t>
    </rPh>
    <rPh sb="3" eb="4">
      <t>カ</t>
    </rPh>
    <rPh sb="4" eb="5">
      <t>コウ</t>
    </rPh>
    <rPh sb="6" eb="7">
      <t>ヌ</t>
    </rPh>
    <rPh sb="8" eb="9">
      <t>ト</t>
    </rPh>
    <rPh sb="10" eb="12">
      <t>テッキョ</t>
    </rPh>
    <rPh sb="13" eb="15">
      <t>ネンカン</t>
    </rPh>
    <rPh sb="15" eb="17">
      <t>メンセキ</t>
    </rPh>
    <rPh sb="17" eb="19">
      <t>ゴウケイ</t>
    </rPh>
    <phoneticPr fontId="3"/>
  </si>
  <si>
    <t>＊：除草（手抜き）・花がら古葉取り工</t>
    <rPh sb="5" eb="7">
      <t>テヌ</t>
    </rPh>
    <rPh sb="15" eb="16">
      <t>ト</t>
    </rPh>
    <rPh sb="17" eb="18">
      <t>コウ</t>
    </rPh>
    <phoneticPr fontId="4"/>
  </si>
  <si>
    <t>＊A：除草（手抜き）・パンジー花がら古葉取り工A</t>
    <rPh sb="6" eb="8">
      <t>テヌ</t>
    </rPh>
    <rPh sb="20" eb="21">
      <t>ト</t>
    </rPh>
    <rPh sb="22" eb="23">
      <t>コウ</t>
    </rPh>
    <phoneticPr fontId="3"/>
  </si>
  <si>
    <t>＊B：除草（手抜き）・パンジー花がら古葉取り工B</t>
    <rPh sb="6" eb="8">
      <t>テヌ</t>
    </rPh>
    <rPh sb="20" eb="21">
      <t>ト</t>
    </rPh>
    <rPh sb="22" eb="23">
      <t>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</si>
</sst>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"/>
    <numFmt numFmtId="177" formatCode="0_ "/>
    <numFmt numFmtId="178" formatCode="0.0_);[Red]\(0.0\)"/>
    <numFmt numFmtId="179" formatCode="0.00_);[Red]\(0.00\)"/>
    <numFmt numFmtId="180" formatCode="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" fillId="0" borderId="0"/>
  </cellStyleXfs>
  <cellXfs count="213">
    <xf numFmtId="0" fontId="0" fillId="0" borderId="0" xfId="0">
      <alignment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0" xfId="1"/>
    <xf numFmtId="0" fontId="12" fillId="0" borderId="11" xfId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45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2" fillId="0" borderId="31" xfId="1" applyFont="1" applyBorder="1" applyAlignment="1">
      <alignment vertical="center"/>
    </xf>
    <xf numFmtId="0" fontId="16" fillId="0" borderId="0" xfId="1" applyFont="1"/>
    <xf numFmtId="0" fontId="13" fillId="0" borderId="0" xfId="1" applyFont="1"/>
    <xf numFmtId="0" fontId="2" fillId="0" borderId="0" xfId="1" applyFont="1" applyAlignment="1">
      <alignment vertical="center"/>
    </xf>
    <xf numFmtId="0" fontId="1" fillId="0" borderId="35" xfId="1" applyBorder="1"/>
    <xf numFmtId="180" fontId="1" fillId="0" borderId="0" xfId="1" applyNumberFormat="1"/>
    <xf numFmtId="0" fontId="1" fillId="0" borderId="36" xfId="1" applyBorder="1" applyAlignment="1">
      <alignment horizontal="left" vertical="center" shrinkToFit="1"/>
    </xf>
    <xf numFmtId="0" fontId="1" fillId="0" borderId="36" xfId="1" applyBorder="1" applyAlignment="1">
      <alignment horizontal="distributed" vertical="center"/>
    </xf>
    <xf numFmtId="0" fontId="4" fillId="0" borderId="11" xfId="1" applyFont="1" applyBorder="1" applyAlignment="1">
      <alignment horizontal="center" vertical="center"/>
    </xf>
    <xf numFmtId="178" fontId="1" fillId="0" borderId="0" xfId="1" applyNumberFormat="1"/>
    <xf numFmtId="176" fontId="1" fillId="0" borderId="0" xfId="1" applyNumberFormat="1"/>
    <xf numFmtId="0" fontId="1" fillId="0" borderId="36" xfId="1" applyBorder="1" applyAlignment="1">
      <alignment horizontal="left" vertical="center"/>
    </xf>
    <xf numFmtId="0" fontId="5" fillId="0" borderId="45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5" fillId="0" borderId="36" xfId="1" applyFont="1" applyBorder="1" applyAlignment="1">
      <alignment horizontal="distributed" vertical="center"/>
    </xf>
    <xf numFmtId="0" fontId="1" fillId="0" borderId="11" xfId="1" applyBorder="1" applyAlignment="1">
      <alignment horizontal="center" vertical="center" shrinkToFit="1"/>
    </xf>
    <xf numFmtId="0" fontId="5" fillId="0" borderId="36" xfId="1" applyFont="1" applyBorder="1" applyAlignment="1">
      <alignment horizontal="left" vertical="center"/>
    </xf>
    <xf numFmtId="0" fontId="1" fillId="0" borderId="36" xfId="1" applyBorder="1"/>
    <xf numFmtId="0" fontId="1" fillId="0" borderId="3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47" xfId="1" applyBorder="1" applyAlignment="1">
      <alignment horizontal="center"/>
    </xf>
    <xf numFmtId="0" fontId="1" fillId="0" borderId="12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" fillId="0" borderId="35" xfId="1" applyBorder="1" applyAlignment="1">
      <alignment vertical="center"/>
    </xf>
    <xf numFmtId="0" fontId="11" fillId="0" borderId="36" xfId="1" applyFont="1" applyBorder="1" applyAlignment="1">
      <alignment horizontal="left" vertical="center" wrapText="1"/>
    </xf>
    <xf numFmtId="0" fontId="1" fillId="0" borderId="0" xfId="1" applyAlignment="1">
      <alignment horizontal="left" vertical="center" shrinkToFit="1"/>
    </xf>
    <xf numFmtId="0" fontId="1" fillId="0" borderId="30" xfId="1" applyBorder="1"/>
    <xf numFmtId="0" fontId="1" fillId="0" borderId="31" xfId="1" applyBorder="1"/>
    <xf numFmtId="0" fontId="11" fillId="0" borderId="32" xfId="1" applyFont="1" applyBorder="1" applyAlignment="1">
      <alignment horizontal="left" vertical="center" wrapText="1"/>
    </xf>
    <xf numFmtId="0" fontId="1" fillId="0" borderId="4" xfId="1" applyBorder="1" applyAlignment="1">
      <alignment horizontal="center" vertical="center"/>
    </xf>
    <xf numFmtId="176" fontId="1" fillId="0" borderId="21" xfId="1" applyNumberFormat="1" applyBorder="1" applyAlignment="1">
      <alignment horizontal="center" shrinkToFit="1"/>
    </xf>
    <xf numFmtId="176" fontId="1" fillId="0" borderId="7" xfId="1" applyNumberFormat="1" applyBorder="1" applyAlignment="1">
      <alignment horizontal="center" shrinkToFit="1"/>
    </xf>
    <xf numFmtId="176" fontId="1" fillId="0" borderId="22" xfId="1" applyNumberFormat="1" applyBorder="1" applyAlignment="1">
      <alignment horizontal="center" shrinkToFit="1"/>
    </xf>
    <xf numFmtId="180" fontId="1" fillId="0" borderId="0" xfId="1" applyNumberFormat="1" applyAlignment="1">
      <alignment horizontal="center" shrinkToFit="1"/>
    </xf>
    <xf numFmtId="176" fontId="1" fillId="0" borderId="20" xfId="1" applyNumberFormat="1" applyBorder="1" applyAlignment="1">
      <alignment vertical="center"/>
    </xf>
    <xf numFmtId="178" fontId="1" fillId="0" borderId="21" xfId="1" applyNumberFormat="1" applyBorder="1" applyAlignment="1">
      <alignment horizontal="center" shrinkToFit="1"/>
    </xf>
    <xf numFmtId="178" fontId="1" fillId="0" borderId="7" xfId="1" applyNumberFormat="1" applyBorder="1" applyAlignment="1">
      <alignment horizontal="center" shrinkToFit="1"/>
    </xf>
    <xf numFmtId="178" fontId="1" fillId="0" borderId="22" xfId="1" applyNumberFormat="1" applyBorder="1" applyAlignment="1">
      <alignment horizontal="center" shrinkToFit="1"/>
    </xf>
    <xf numFmtId="176" fontId="1" fillId="0" borderId="35" xfId="1" applyNumberFormat="1" applyBorder="1" applyAlignment="1">
      <alignment vertical="center"/>
    </xf>
    <xf numFmtId="176" fontId="1" fillId="0" borderId="0" xfId="1" applyNumberFormat="1" applyAlignment="1">
      <alignment vertical="center"/>
    </xf>
    <xf numFmtId="178" fontId="1" fillId="0" borderId="0" xfId="1" applyNumberFormat="1" applyAlignment="1">
      <alignment horizontal="center"/>
    </xf>
    <xf numFmtId="178" fontId="1" fillId="0" borderId="20" xfId="1" applyNumberFormat="1" applyBorder="1" applyAlignment="1">
      <alignment vertical="center"/>
    </xf>
    <xf numFmtId="0" fontId="1" fillId="0" borderId="31" xfId="1" applyBorder="1" applyAlignment="1">
      <alignment horizontal="left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4" xfId="1" applyBorder="1"/>
    <xf numFmtId="0" fontId="1" fillId="0" borderId="25" xfId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6" xfId="1" applyBorder="1" applyAlignment="1">
      <alignment horizontal="left"/>
    </xf>
    <xf numFmtId="0" fontId="1" fillId="0" borderId="27" xfId="1" applyBorder="1"/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9" xfId="1" applyBorder="1" applyAlignment="1">
      <alignment horizontal="left"/>
    </xf>
    <xf numFmtId="0" fontId="13" fillId="0" borderId="0" xfId="1" applyFont="1" applyAlignment="1">
      <alignment horizontal="center"/>
    </xf>
    <xf numFmtId="0" fontId="1" fillId="0" borderId="36" xfId="1" applyBorder="1" applyAlignment="1">
      <alignment horizontal="center"/>
    </xf>
    <xf numFmtId="0" fontId="1" fillId="0" borderId="35" xfId="1" applyBorder="1" applyAlignment="1">
      <alignment horizontal="center"/>
    </xf>
    <xf numFmtId="0" fontId="1" fillId="0" borderId="36" xfId="1" applyBorder="1" applyAlignment="1">
      <alignment horizontal="left"/>
    </xf>
    <xf numFmtId="0" fontId="1" fillId="0" borderId="12" xfId="1" applyBorder="1" applyAlignment="1">
      <alignment horizontal="center"/>
    </xf>
    <xf numFmtId="0" fontId="1" fillId="0" borderId="37" xfId="1" applyBorder="1"/>
    <xf numFmtId="0" fontId="1" fillId="0" borderId="38" xfId="1" applyBorder="1" applyAlignment="1">
      <alignment horizontal="center"/>
    </xf>
    <xf numFmtId="0" fontId="1" fillId="0" borderId="39" xfId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9" xfId="1" applyBorder="1" applyAlignment="1">
      <alignment horizontal="left"/>
    </xf>
    <xf numFmtId="0" fontId="1" fillId="0" borderId="32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2" xfId="1" applyBorder="1" applyAlignment="1">
      <alignment horizontal="left"/>
    </xf>
    <xf numFmtId="0" fontId="1" fillId="0" borderId="24" xfId="1" applyBorder="1" applyAlignment="1">
      <alignment horizontal="left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40" xfId="0" applyBorder="1">
      <alignment vertical="center"/>
    </xf>
    <xf numFmtId="0" fontId="0" fillId="0" borderId="43" xfId="0" applyBorder="1">
      <alignment vertical="center"/>
    </xf>
    <xf numFmtId="179" fontId="0" fillId="0" borderId="43" xfId="0" applyNumberFormat="1" applyBorder="1">
      <alignment vertical="center"/>
    </xf>
    <xf numFmtId="0" fontId="0" fillId="0" borderId="41" xfId="0" applyBorder="1">
      <alignment vertical="center"/>
    </xf>
    <xf numFmtId="0" fontId="0" fillId="0" borderId="5" xfId="0" applyBorder="1">
      <alignment vertical="center"/>
    </xf>
    <xf numFmtId="178" fontId="0" fillId="0" borderId="5" xfId="0" applyNumberFormat="1" applyBorder="1">
      <alignment vertical="center"/>
    </xf>
    <xf numFmtId="0" fontId="0" fillId="0" borderId="20" xfId="0" applyBorder="1">
      <alignment vertical="center"/>
    </xf>
    <xf numFmtId="178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178" fontId="0" fillId="0" borderId="0" xfId="0" applyNumberFormat="1">
      <alignment vertical="center"/>
    </xf>
    <xf numFmtId="178" fontId="11" fillId="0" borderId="21" xfId="0" applyNumberFormat="1" applyFont="1" applyBorder="1" applyAlignment="1">
      <alignment horizontal="right" vertical="center"/>
    </xf>
    <xf numFmtId="178" fontId="0" fillId="0" borderId="22" xfId="0" applyNumberFormat="1" applyBorder="1">
      <alignment vertical="center"/>
    </xf>
    <xf numFmtId="0" fontId="8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right" vertical="center"/>
    </xf>
    <xf numFmtId="0" fontId="11" fillId="0" borderId="2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177" fontId="0" fillId="0" borderId="20" xfId="0" applyNumberFormat="1" applyBorder="1">
      <alignment vertical="center"/>
    </xf>
    <xf numFmtId="0" fontId="11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5" fillId="0" borderId="0" xfId="0" applyFont="1">
      <alignment vertical="center"/>
    </xf>
    <xf numFmtId="0" fontId="11" fillId="0" borderId="21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21" xfId="0" applyFont="1" applyBorder="1">
      <alignment vertical="center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178" fontId="0" fillId="0" borderId="0" xfId="0" applyNumberFormat="1" applyAlignment="1">
      <alignment horizontal="right" vertical="center"/>
    </xf>
    <xf numFmtId="179" fontId="0" fillId="0" borderId="0" xfId="0" applyNumberFormat="1">
      <alignment vertical="center"/>
    </xf>
    <xf numFmtId="179" fontId="0" fillId="0" borderId="5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42" xfId="0" applyNumberFormat="1" applyBorder="1">
      <alignment vertical="center"/>
    </xf>
    <xf numFmtId="179" fontId="0" fillId="0" borderId="30" xfId="0" applyNumberFormat="1" applyBorder="1">
      <alignment vertical="center"/>
    </xf>
    <xf numFmtId="179" fontId="0" fillId="0" borderId="21" xfId="0" applyNumberFormat="1" applyBorder="1">
      <alignment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" fillId="0" borderId="21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2" xfId="1" applyBorder="1" applyAlignment="1">
      <alignment horizontal="right"/>
    </xf>
    <xf numFmtId="0" fontId="1" fillId="0" borderId="21" xfId="1" applyBorder="1" applyAlignment="1">
      <alignment horizontal="left"/>
    </xf>
    <xf numFmtId="0" fontId="1" fillId="0" borderId="23" xfId="1" applyBorder="1" applyAlignment="1">
      <alignment horizontal="left"/>
    </xf>
    <xf numFmtId="0" fontId="1" fillId="0" borderId="22" xfId="1" applyBorder="1" applyAlignment="1">
      <alignment horizontal="left"/>
    </xf>
    <xf numFmtId="0" fontId="1" fillId="0" borderId="21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5" fillId="0" borderId="20" xfId="1" applyFont="1" applyBorder="1" applyAlignment="1">
      <alignment horizontal="left" vertical="center"/>
    </xf>
    <xf numFmtId="0" fontId="1" fillId="0" borderId="20" xfId="1" applyBorder="1" applyAlignment="1">
      <alignment horizontal="right" vertical="center"/>
    </xf>
    <xf numFmtId="0" fontId="1" fillId="0" borderId="20" xfId="1" applyBorder="1" applyAlignment="1">
      <alignment horizontal="left" vertical="center"/>
    </xf>
    <xf numFmtId="0" fontId="1" fillId="0" borderId="20" xfId="1" applyBorder="1" applyAlignment="1">
      <alignment horizontal="left"/>
    </xf>
    <xf numFmtId="0" fontId="1" fillId="0" borderId="2" xfId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0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32" xfId="0" applyFont="1" applyBorder="1">
      <alignment vertical="center"/>
    </xf>
    <xf numFmtId="0" fontId="0" fillId="0" borderId="20" xfId="0" applyBorder="1" applyAlignment="1">
      <alignment horizontal="left" vertical="center"/>
    </xf>
    <xf numFmtId="178" fontId="1" fillId="0" borderId="20" xfId="1" applyNumberFormat="1" applyBorder="1" applyAlignment="1">
      <alignment horizontal="center"/>
    </xf>
    <xf numFmtId="0" fontId="1" fillId="0" borderId="20" xfId="1" applyBorder="1" applyAlignment="1">
      <alignment horizontal="center"/>
    </xf>
    <xf numFmtId="176" fontId="1" fillId="0" borderId="20" xfId="1" applyNumberFormat="1" applyBorder="1" applyAlignment="1">
      <alignment horizontal="center"/>
    </xf>
    <xf numFmtId="0" fontId="1" fillId="0" borderId="31" xfId="1" applyBorder="1" applyAlignment="1">
      <alignment horizontal="left"/>
    </xf>
    <xf numFmtId="0" fontId="14" fillId="0" borderId="35" xfId="0" applyFont="1" applyBorder="1">
      <alignment vertical="center"/>
    </xf>
    <xf numFmtId="0" fontId="14" fillId="0" borderId="0" xfId="0" applyFont="1">
      <alignment vertical="center"/>
    </xf>
    <xf numFmtId="0" fontId="14" fillId="0" borderId="36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8" fontId="0" fillId="0" borderId="21" xfId="0" applyNumberFormat="1" applyBorder="1" applyAlignment="1">
      <alignment horizontal="center" vertical="center"/>
    </xf>
    <xf numFmtId="178" fontId="0" fillId="0" borderId="23" xfId="0" applyNumberFormat="1" applyBorder="1" applyAlignment="1">
      <alignment horizontal="center" vertical="center"/>
    </xf>
    <xf numFmtId="178" fontId="0" fillId="0" borderId="22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1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5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302559</xdr:colOff>
      <xdr:row>2</xdr:row>
      <xdr:rowOff>145677</xdr:rowOff>
    </xdr:from>
    <xdr:to>
      <xdr:col>38</xdr:col>
      <xdr:colOff>246531</xdr:colOff>
      <xdr:row>4</xdr:row>
      <xdr:rowOff>89647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0BD8D3-658E-4970-A57C-DEF015E612EF}"/>
            </a:ext>
          </a:extLst>
        </xdr:cNvPr>
        <xdr:cNvSpPr txBox="1"/>
      </xdr:nvSpPr>
      <xdr:spPr>
        <a:xfrm>
          <a:off x="14370984" y="583827"/>
          <a:ext cx="648822" cy="286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（注１）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37</xdr:col>
      <xdr:colOff>33616</xdr:colOff>
      <xdr:row>32</xdr:row>
      <xdr:rowOff>112060</xdr:rowOff>
    </xdr:from>
    <xdr:to>
      <xdr:col>38</xdr:col>
      <xdr:colOff>302559</xdr:colOff>
      <xdr:row>34</xdr:row>
      <xdr:rowOff>56030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46CB29-13FB-4804-82A7-161864C04455}"/>
            </a:ext>
          </a:extLst>
        </xdr:cNvPr>
        <xdr:cNvSpPr txBox="1"/>
      </xdr:nvSpPr>
      <xdr:spPr>
        <a:xfrm>
          <a:off x="14454466" y="5693710"/>
          <a:ext cx="621368" cy="286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（注１）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36</xdr:col>
      <xdr:colOff>258536</xdr:colOff>
      <xdr:row>68</xdr:row>
      <xdr:rowOff>0</xdr:rowOff>
    </xdr:from>
    <xdr:to>
      <xdr:col>38</xdr:col>
      <xdr:colOff>202508</xdr:colOff>
      <xdr:row>69</xdr:row>
      <xdr:rowOff>120863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4A7E104-9F94-49CC-A310-96ECA8476DF2}"/>
            </a:ext>
          </a:extLst>
        </xdr:cNvPr>
        <xdr:cNvSpPr txBox="1"/>
      </xdr:nvSpPr>
      <xdr:spPr>
        <a:xfrm>
          <a:off x="14382750" y="12151179"/>
          <a:ext cx="651544" cy="297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（注１）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E912-2188-4871-943F-45F67153828D}">
  <sheetPr>
    <tabColor rgb="FF7030A0"/>
    <pageSetUpPr fitToPage="1"/>
  </sheetPr>
  <dimension ref="A1:IX120"/>
  <sheetViews>
    <sheetView tabSelected="1" view="pageLayout" zoomScale="70" zoomScaleNormal="70" zoomScalePageLayoutView="70" workbookViewId="0">
      <selection activeCell="A79" sqref="A79:C79"/>
    </sheetView>
  </sheetViews>
  <sheetFormatPr defaultRowHeight="13.5" x14ac:dyDescent="0.15"/>
  <cols>
    <col min="1" max="1" width="12.875" style="40" customWidth="1"/>
    <col min="2" max="2" width="6.375" style="40" customWidth="1"/>
    <col min="3" max="3" width="21.5" style="40" customWidth="1"/>
    <col min="4" max="39" width="5" style="10" customWidth="1"/>
    <col min="40" max="40" width="17.875" style="40" customWidth="1"/>
    <col min="41" max="41" width="29.375" style="40" customWidth="1"/>
    <col min="42" max="42" width="9.75" style="40" bestFit="1" customWidth="1"/>
    <col min="43" max="43" width="12.25" style="40" customWidth="1"/>
    <col min="44" max="16384" width="9" style="40"/>
  </cols>
  <sheetData>
    <row r="1" spans="1:258" ht="21" x14ac:dyDescent="0.2">
      <c r="A1" s="54" t="s">
        <v>222</v>
      </c>
      <c r="B1" s="55"/>
      <c r="C1" s="56"/>
      <c r="D1" s="53"/>
      <c r="E1" s="53"/>
    </row>
    <row r="2" spans="1:258" x14ac:dyDescent="0.15">
      <c r="A2" s="167" t="s">
        <v>184</v>
      </c>
      <c r="B2" s="168"/>
      <c r="C2" s="169"/>
      <c r="D2" s="11"/>
      <c r="E2" s="1" t="s">
        <v>1</v>
      </c>
      <c r="F2" s="12"/>
      <c r="G2" s="11"/>
      <c r="H2" s="1" t="s">
        <v>2</v>
      </c>
      <c r="I2" s="12"/>
      <c r="J2" s="11"/>
      <c r="K2" s="1" t="s">
        <v>3</v>
      </c>
      <c r="L2" s="12"/>
      <c r="M2" s="11"/>
      <c r="N2" s="1" t="s">
        <v>4</v>
      </c>
      <c r="O2" s="12"/>
      <c r="P2" s="11"/>
      <c r="Q2" s="1" t="s">
        <v>5</v>
      </c>
      <c r="R2" s="12"/>
      <c r="S2" s="11"/>
      <c r="T2" s="1" t="s">
        <v>6</v>
      </c>
      <c r="U2" s="12"/>
      <c r="V2" s="11"/>
      <c r="W2" s="1" t="s">
        <v>7</v>
      </c>
      <c r="X2" s="12"/>
      <c r="Y2" s="11"/>
      <c r="Z2" s="1" t="s">
        <v>8</v>
      </c>
      <c r="AA2" s="12"/>
      <c r="AB2" s="11"/>
      <c r="AC2" s="1" t="s">
        <v>9</v>
      </c>
      <c r="AD2" s="12"/>
      <c r="AE2" s="11"/>
      <c r="AF2" s="1" t="s">
        <v>10</v>
      </c>
      <c r="AG2" s="12"/>
      <c r="AH2" s="11"/>
      <c r="AI2" s="1" t="s">
        <v>11</v>
      </c>
      <c r="AJ2" s="12"/>
      <c r="AK2" s="11"/>
      <c r="AL2" s="1" t="s">
        <v>12</v>
      </c>
      <c r="AM2" s="12"/>
      <c r="AN2" s="2" t="s">
        <v>13</v>
      </c>
    </row>
    <row r="3" spans="1:258" x14ac:dyDescent="0.15">
      <c r="A3" s="170" t="s">
        <v>14</v>
      </c>
      <c r="B3" s="171"/>
      <c r="C3" s="172"/>
      <c r="D3" s="3" t="s">
        <v>15</v>
      </c>
      <c r="E3" s="4" t="s">
        <v>16</v>
      </c>
      <c r="F3" s="5" t="s">
        <v>17</v>
      </c>
      <c r="G3" s="3" t="s">
        <v>15</v>
      </c>
      <c r="H3" s="4" t="s">
        <v>16</v>
      </c>
      <c r="I3" s="5" t="s">
        <v>17</v>
      </c>
      <c r="J3" s="3" t="s">
        <v>15</v>
      </c>
      <c r="K3" s="4" t="s">
        <v>16</v>
      </c>
      <c r="L3" s="5" t="s">
        <v>17</v>
      </c>
      <c r="M3" s="3" t="s">
        <v>15</v>
      </c>
      <c r="N3" s="4" t="s">
        <v>16</v>
      </c>
      <c r="O3" s="5" t="s">
        <v>17</v>
      </c>
      <c r="P3" s="3" t="s">
        <v>15</v>
      </c>
      <c r="Q3" s="4" t="s">
        <v>16</v>
      </c>
      <c r="R3" s="5" t="s">
        <v>17</v>
      </c>
      <c r="S3" s="3" t="s">
        <v>15</v>
      </c>
      <c r="T3" s="4" t="s">
        <v>16</v>
      </c>
      <c r="U3" s="5" t="s">
        <v>17</v>
      </c>
      <c r="V3" s="3" t="s">
        <v>15</v>
      </c>
      <c r="W3" s="4" t="s">
        <v>16</v>
      </c>
      <c r="X3" s="5" t="s">
        <v>17</v>
      </c>
      <c r="Y3" s="3" t="s">
        <v>15</v>
      </c>
      <c r="Z3" s="4" t="s">
        <v>16</v>
      </c>
      <c r="AA3" s="5" t="s">
        <v>17</v>
      </c>
      <c r="AB3" s="3" t="s">
        <v>15</v>
      </c>
      <c r="AC3" s="4" t="s">
        <v>16</v>
      </c>
      <c r="AD3" s="5" t="s">
        <v>17</v>
      </c>
      <c r="AE3" s="3" t="s">
        <v>15</v>
      </c>
      <c r="AF3" s="4" t="s">
        <v>16</v>
      </c>
      <c r="AG3" s="5" t="s">
        <v>17</v>
      </c>
      <c r="AH3" s="3" t="s">
        <v>15</v>
      </c>
      <c r="AI3" s="4" t="s">
        <v>16</v>
      </c>
      <c r="AJ3" s="5" t="s">
        <v>17</v>
      </c>
      <c r="AK3" s="3" t="s">
        <v>15</v>
      </c>
      <c r="AL3" s="4" t="s">
        <v>16</v>
      </c>
      <c r="AM3" s="5" t="s">
        <v>17</v>
      </c>
      <c r="AN3" s="6" t="s">
        <v>18</v>
      </c>
    </row>
    <row r="4" spans="1:258" x14ac:dyDescent="0.15">
      <c r="A4" s="164" t="s">
        <v>19</v>
      </c>
      <c r="B4" s="165"/>
      <c r="C4" s="166"/>
      <c r="D4" s="43"/>
      <c r="E4" s="14"/>
      <c r="F4" s="15"/>
      <c r="G4" s="13"/>
      <c r="H4" s="14" t="s">
        <v>20</v>
      </c>
      <c r="I4" s="15"/>
      <c r="J4" s="13"/>
      <c r="K4" s="14"/>
      <c r="L4" s="15"/>
      <c r="M4" s="13"/>
      <c r="N4" s="14"/>
      <c r="O4" s="15"/>
      <c r="P4" s="13"/>
      <c r="Q4" s="14"/>
      <c r="R4" s="15"/>
      <c r="S4" s="13"/>
      <c r="T4" s="14" t="s">
        <v>20</v>
      </c>
      <c r="U4" s="15"/>
      <c r="V4" s="13"/>
      <c r="W4" s="14"/>
      <c r="X4" s="15"/>
      <c r="Y4" s="13"/>
      <c r="Z4" s="14" t="s">
        <v>20</v>
      </c>
      <c r="AA4" s="15"/>
      <c r="AB4" s="13"/>
      <c r="AC4" s="14"/>
      <c r="AD4" s="15"/>
      <c r="AE4" s="13"/>
      <c r="AF4" s="14"/>
      <c r="AG4" s="15"/>
      <c r="AH4" s="13"/>
      <c r="AI4" s="14"/>
      <c r="AJ4" s="15"/>
      <c r="AK4" s="13" t="s">
        <v>32</v>
      </c>
      <c r="AL4" s="14"/>
      <c r="AM4" s="15"/>
      <c r="AN4" s="7">
        <v>4</v>
      </c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</row>
    <row r="5" spans="1:258" x14ac:dyDescent="0.15">
      <c r="A5" s="57" t="s">
        <v>171</v>
      </c>
      <c r="B5" s="58">
        <v>135.30000000000001</v>
      </c>
      <c r="C5" s="59" t="s">
        <v>173</v>
      </c>
      <c r="D5" s="44"/>
      <c r="F5" s="18" t="s">
        <v>169</v>
      </c>
      <c r="G5" s="16"/>
      <c r="H5" s="17"/>
      <c r="I5" s="17" t="s">
        <v>50</v>
      </c>
      <c r="J5" s="16"/>
      <c r="K5" s="17"/>
      <c r="L5" s="18" t="s">
        <v>50</v>
      </c>
      <c r="M5" s="16"/>
      <c r="N5" s="17"/>
      <c r="O5" s="18" t="s">
        <v>21</v>
      </c>
      <c r="P5" s="16"/>
      <c r="Q5" s="17"/>
      <c r="R5" s="18" t="s">
        <v>50</v>
      </c>
      <c r="S5" s="16"/>
      <c r="T5" s="17"/>
      <c r="U5" s="18"/>
      <c r="V5" s="16" t="s">
        <v>21</v>
      </c>
      <c r="W5" s="17"/>
      <c r="X5" s="18"/>
      <c r="Y5" s="16"/>
      <c r="Z5" s="17"/>
      <c r="AA5" s="18"/>
      <c r="AB5" s="16" t="s">
        <v>168</v>
      </c>
      <c r="AC5" s="17"/>
      <c r="AD5" s="18"/>
      <c r="AE5" s="16"/>
      <c r="AF5" s="17"/>
      <c r="AG5" s="18"/>
      <c r="AH5" s="16" t="s">
        <v>168</v>
      </c>
      <c r="AI5" s="17"/>
      <c r="AJ5" s="18"/>
      <c r="AK5" s="16"/>
      <c r="AL5" s="17"/>
      <c r="AM5" s="18"/>
      <c r="AN5" s="7" t="s">
        <v>215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</row>
    <row r="6" spans="1:258" x14ac:dyDescent="0.15">
      <c r="A6" s="57" t="s">
        <v>189</v>
      </c>
      <c r="B6" s="58">
        <v>51.2</v>
      </c>
      <c r="C6" s="59" t="s">
        <v>173</v>
      </c>
      <c r="D6" s="44" t="s">
        <v>22</v>
      </c>
      <c r="F6" s="18"/>
      <c r="G6" s="16"/>
      <c r="H6" s="17"/>
      <c r="I6" s="17" t="s">
        <v>72</v>
      </c>
      <c r="J6" s="16"/>
      <c r="K6" s="17" t="s">
        <v>99</v>
      </c>
      <c r="L6" s="18"/>
      <c r="M6" s="16"/>
      <c r="N6" s="17" t="s">
        <v>25</v>
      </c>
      <c r="O6" s="18"/>
      <c r="P6" s="16" t="s">
        <v>48</v>
      </c>
      <c r="Q6" s="17"/>
      <c r="R6" s="18" t="s">
        <v>66</v>
      </c>
      <c r="S6" s="16"/>
      <c r="T6" s="17"/>
      <c r="U6" s="18" t="s">
        <v>167</v>
      </c>
      <c r="V6" s="16"/>
      <c r="W6" s="17" t="s">
        <v>64</v>
      </c>
      <c r="X6" s="18"/>
      <c r="Y6" s="16"/>
      <c r="Z6" s="17"/>
      <c r="AA6" s="18"/>
      <c r="AB6" s="16"/>
      <c r="AC6" s="17" t="s">
        <v>72</v>
      </c>
      <c r="AD6" s="18"/>
      <c r="AE6" s="16"/>
      <c r="AF6" s="17"/>
      <c r="AG6" s="18"/>
      <c r="AH6" s="16"/>
      <c r="AI6" s="17" t="s">
        <v>73</v>
      </c>
      <c r="AJ6" s="18"/>
      <c r="AK6" s="16"/>
      <c r="AL6" s="17" t="s">
        <v>64</v>
      </c>
      <c r="AM6" s="18"/>
      <c r="AN6" s="7">
        <v>11</v>
      </c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</row>
    <row r="7" spans="1:258" x14ac:dyDescent="0.15">
      <c r="A7" s="57" t="s">
        <v>185</v>
      </c>
      <c r="B7" s="58">
        <v>42.7</v>
      </c>
      <c r="C7" s="59" t="s">
        <v>173</v>
      </c>
      <c r="D7" s="44"/>
      <c r="E7" s="17" t="s">
        <v>27</v>
      </c>
      <c r="F7" s="18"/>
      <c r="G7" s="16"/>
      <c r="H7" s="17" t="s">
        <v>28</v>
      </c>
      <c r="I7" s="18"/>
      <c r="J7" s="17" t="s">
        <v>28</v>
      </c>
      <c r="K7" s="17"/>
      <c r="L7" s="18"/>
      <c r="M7" s="17" t="s">
        <v>27</v>
      </c>
      <c r="N7" s="17"/>
      <c r="O7" s="18"/>
      <c r="P7" s="16" t="s">
        <v>28</v>
      </c>
      <c r="Q7" s="17"/>
      <c r="R7" s="18" t="s">
        <v>28</v>
      </c>
      <c r="S7" s="16"/>
      <c r="T7" s="17" t="s">
        <v>28</v>
      </c>
      <c r="U7" s="18"/>
      <c r="V7" s="16"/>
      <c r="W7" s="17" t="s">
        <v>28</v>
      </c>
      <c r="X7" s="18"/>
      <c r="Y7" s="16"/>
      <c r="Z7" s="17"/>
      <c r="AA7" s="18"/>
      <c r="AB7" s="16"/>
      <c r="AC7" s="17"/>
      <c r="AD7" s="18"/>
      <c r="AE7" s="16"/>
      <c r="AF7" s="17"/>
      <c r="AG7" s="18"/>
      <c r="AH7" s="16"/>
      <c r="AI7" s="17"/>
      <c r="AJ7" s="18"/>
      <c r="AK7" s="16"/>
      <c r="AL7" s="17"/>
      <c r="AM7" s="18"/>
      <c r="AN7" s="7">
        <v>8</v>
      </c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</row>
    <row r="8" spans="1:258" x14ac:dyDescent="0.15">
      <c r="A8" s="57" t="s">
        <v>172</v>
      </c>
      <c r="B8" s="58">
        <v>69.5</v>
      </c>
      <c r="C8" s="59" t="s">
        <v>174</v>
      </c>
      <c r="D8" s="44"/>
      <c r="E8" s="17"/>
      <c r="F8" s="18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 t="s">
        <v>29</v>
      </c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 t="s">
        <v>30</v>
      </c>
      <c r="AM8" s="18"/>
      <c r="AN8" s="7">
        <v>2</v>
      </c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</row>
    <row r="9" spans="1:258" x14ac:dyDescent="0.15">
      <c r="A9" s="57"/>
      <c r="C9" s="60"/>
      <c r="D9" s="52"/>
      <c r="E9" s="20"/>
      <c r="F9" s="21"/>
      <c r="G9" s="19"/>
      <c r="H9" s="20" t="s">
        <v>31</v>
      </c>
      <c r="I9" s="21"/>
      <c r="J9" s="19"/>
      <c r="K9" s="20"/>
      <c r="L9" s="21"/>
      <c r="M9" s="19" t="s">
        <v>31</v>
      </c>
      <c r="N9" s="22"/>
      <c r="O9" s="21"/>
      <c r="P9" s="19"/>
      <c r="Q9" s="22"/>
      <c r="R9" s="21" t="s">
        <v>31</v>
      </c>
      <c r="S9" s="19"/>
      <c r="T9" s="22" t="s">
        <v>131</v>
      </c>
      <c r="U9" s="21"/>
      <c r="V9" s="19"/>
      <c r="W9" s="22" t="s">
        <v>31</v>
      </c>
      <c r="X9" s="21"/>
      <c r="Y9" s="19"/>
      <c r="Z9" s="22"/>
      <c r="AA9" s="21"/>
      <c r="AB9" s="19"/>
      <c r="AC9" s="20"/>
      <c r="AD9" s="21"/>
      <c r="AE9" s="19"/>
      <c r="AF9" s="22"/>
      <c r="AG9" s="21"/>
      <c r="AH9" s="19"/>
      <c r="AI9" s="22"/>
      <c r="AJ9" s="21"/>
      <c r="AK9" s="19"/>
      <c r="AL9" s="22"/>
      <c r="AM9" s="21"/>
      <c r="AN9" s="7">
        <v>5</v>
      </c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</row>
    <row r="10" spans="1:258" x14ac:dyDescent="0.15">
      <c r="A10" s="164" t="s">
        <v>123</v>
      </c>
      <c r="B10" s="165"/>
      <c r="C10" s="166"/>
      <c r="D10" s="43"/>
      <c r="E10" s="14"/>
      <c r="F10" s="15"/>
      <c r="G10" s="35"/>
      <c r="H10" s="14" t="s">
        <v>20</v>
      </c>
      <c r="I10" s="15"/>
      <c r="J10" s="13"/>
      <c r="K10" s="14"/>
      <c r="L10" s="15"/>
      <c r="M10" s="13"/>
      <c r="N10" s="14" t="s">
        <v>98</v>
      </c>
      <c r="O10" s="61"/>
      <c r="P10" s="13"/>
      <c r="Q10" s="14"/>
      <c r="R10" s="15"/>
      <c r="S10" s="13"/>
      <c r="T10" s="14"/>
      <c r="U10" s="15"/>
      <c r="V10" s="13"/>
      <c r="W10" s="14"/>
      <c r="X10" s="15"/>
      <c r="Y10" s="13"/>
      <c r="Z10" s="14" t="s">
        <v>20</v>
      </c>
      <c r="AA10" s="15"/>
      <c r="AB10" s="13"/>
      <c r="AC10" s="14"/>
      <c r="AD10" s="15"/>
      <c r="AE10" s="13"/>
      <c r="AF10" s="14"/>
      <c r="AG10" s="15"/>
      <c r="AH10" s="13"/>
      <c r="AI10" s="14"/>
      <c r="AJ10" s="15"/>
      <c r="AK10" s="13"/>
      <c r="AL10" s="14"/>
      <c r="AM10" s="15"/>
      <c r="AN10" s="7" t="s">
        <v>170</v>
      </c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</row>
    <row r="11" spans="1:258" x14ac:dyDescent="0.15">
      <c r="A11" s="57" t="s">
        <v>171</v>
      </c>
      <c r="B11" s="62">
        <v>44.2</v>
      </c>
      <c r="C11" s="59" t="s">
        <v>173</v>
      </c>
      <c r="D11" s="44" t="s">
        <v>21</v>
      </c>
      <c r="F11" s="18"/>
      <c r="G11" s="16"/>
      <c r="H11" s="17"/>
      <c r="I11" s="17" t="s">
        <v>21</v>
      </c>
      <c r="J11" s="16"/>
      <c r="K11" s="17"/>
      <c r="L11" s="18" t="s">
        <v>50</v>
      </c>
      <c r="M11" s="16"/>
      <c r="N11" s="17"/>
      <c r="O11" s="18"/>
      <c r="P11" s="16"/>
      <c r="Q11" s="17"/>
      <c r="R11" s="18" t="s">
        <v>50</v>
      </c>
      <c r="S11" s="16"/>
      <c r="T11" s="38"/>
      <c r="U11" s="18"/>
      <c r="V11" s="16"/>
      <c r="W11" s="17"/>
      <c r="X11" s="18"/>
      <c r="Y11" s="16"/>
      <c r="Z11" s="17"/>
      <c r="AA11" s="18"/>
      <c r="AB11" s="16"/>
      <c r="AC11" s="17"/>
      <c r="AD11" s="18"/>
      <c r="AE11" s="16"/>
      <c r="AF11" s="17"/>
      <c r="AG11" s="18"/>
      <c r="AH11" s="16" t="s">
        <v>50</v>
      </c>
      <c r="AI11" s="17"/>
      <c r="AJ11" s="18"/>
      <c r="AK11" s="16"/>
      <c r="AL11" s="17"/>
      <c r="AM11" s="18"/>
      <c r="AN11" s="7" t="s">
        <v>210</v>
      </c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</row>
    <row r="12" spans="1:258" x14ac:dyDescent="0.15">
      <c r="A12" s="57" t="s">
        <v>189</v>
      </c>
      <c r="B12" s="40">
        <v>16.2</v>
      </c>
      <c r="C12" s="59" t="s">
        <v>175</v>
      </c>
      <c r="D12" s="44" t="s">
        <v>33</v>
      </c>
      <c r="F12" s="18"/>
      <c r="G12" s="16"/>
      <c r="H12" s="17"/>
      <c r="I12" s="17" t="s">
        <v>72</v>
      </c>
      <c r="J12" s="16"/>
      <c r="K12" s="17" t="s">
        <v>99</v>
      </c>
      <c r="L12" s="18"/>
      <c r="M12" s="16"/>
      <c r="N12" s="17" t="s">
        <v>26</v>
      </c>
      <c r="O12" s="18"/>
      <c r="P12" s="16" t="s">
        <v>40</v>
      </c>
      <c r="Q12" s="17"/>
      <c r="R12" s="18" t="s">
        <v>66</v>
      </c>
      <c r="S12" s="16"/>
      <c r="T12" s="17"/>
      <c r="U12" s="18" t="s">
        <v>167</v>
      </c>
      <c r="V12" s="16"/>
      <c r="W12" s="17" t="s">
        <v>71</v>
      </c>
      <c r="X12" s="18"/>
      <c r="Y12" s="16"/>
      <c r="Z12" s="17"/>
      <c r="AA12" s="18"/>
      <c r="AB12" s="16"/>
      <c r="AC12" s="17" t="s">
        <v>72</v>
      </c>
      <c r="AD12" s="18"/>
      <c r="AE12" s="16"/>
      <c r="AF12" s="17"/>
      <c r="AG12" s="18"/>
      <c r="AH12" s="16"/>
      <c r="AI12" s="17" t="s">
        <v>68</v>
      </c>
      <c r="AJ12" s="18"/>
      <c r="AK12" s="16"/>
      <c r="AL12" s="17" t="s">
        <v>63</v>
      </c>
      <c r="AM12" s="18"/>
      <c r="AN12" s="7">
        <v>11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</row>
    <row r="13" spans="1:258" x14ac:dyDescent="0.15">
      <c r="A13" s="57" t="s">
        <v>186</v>
      </c>
      <c r="B13" s="40">
        <v>13.5</v>
      </c>
      <c r="C13" s="59" t="s">
        <v>175</v>
      </c>
      <c r="D13" s="44"/>
      <c r="E13" s="17" t="s">
        <v>28</v>
      </c>
      <c r="F13" s="18"/>
      <c r="G13" s="16"/>
      <c r="H13" s="17" t="s">
        <v>28</v>
      </c>
      <c r="I13" s="18"/>
      <c r="J13" s="17" t="s">
        <v>28</v>
      </c>
      <c r="K13" s="17"/>
      <c r="L13" s="18"/>
      <c r="M13" s="16" t="s">
        <v>28</v>
      </c>
      <c r="N13" s="17"/>
      <c r="O13" s="18"/>
      <c r="P13" s="16" t="s">
        <v>28</v>
      </c>
      <c r="Q13" s="17"/>
      <c r="R13" s="18" t="s">
        <v>28</v>
      </c>
      <c r="S13" s="16"/>
      <c r="T13" s="17" t="s">
        <v>28</v>
      </c>
      <c r="U13" s="18"/>
      <c r="V13" s="16"/>
      <c r="W13" s="17" t="s">
        <v>28</v>
      </c>
      <c r="X13" s="18"/>
      <c r="Y13" s="16"/>
      <c r="Z13" s="17"/>
      <c r="AA13" s="18"/>
      <c r="AB13" s="16"/>
      <c r="AC13" s="17"/>
      <c r="AD13" s="18"/>
      <c r="AE13" s="16"/>
      <c r="AF13" s="17"/>
      <c r="AG13" s="18"/>
      <c r="AH13" s="16"/>
      <c r="AI13" s="17"/>
      <c r="AJ13" s="18"/>
      <c r="AK13" s="16"/>
      <c r="AL13" s="17"/>
      <c r="AM13" s="18"/>
      <c r="AN13" s="7">
        <v>8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</row>
    <row r="14" spans="1:258" x14ac:dyDescent="0.15">
      <c r="A14" s="57" t="s">
        <v>172</v>
      </c>
      <c r="B14" s="40">
        <v>22.4</v>
      </c>
      <c r="C14" s="59" t="s">
        <v>174</v>
      </c>
      <c r="D14" s="44"/>
      <c r="E14" s="17"/>
      <c r="F14" s="18"/>
      <c r="G14" s="16"/>
      <c r="H14" s="17"/>
      <c r="I14" s="18"/>
      <c r="J14" s="16"/>
      <c r="K14" s="17"/>
      <c r="L14" s="18"/>
      <c r="M14" s="16"/>
      <c r="N14" s="17"/>
      <c r="O14" s="18"/>
      <c r="P14" s="16"/>
      <c r="Q14" s="17"/>
      <c r="R14" s="18"/>
      <c r="S14" s="16"/>
      <c r="T14" s="17"/>
      <c r="U14" s="18"/>
      <c r="V14" s="16" t="s">
        <v>29</v>
      </c>
      <c r="W14" s="17"/>
      <c r="X14" s="18"/>
      <c r="Y14" s="16"/>
      <c r="Z14" s="17"/>
      <c r="AA14" s="18"/>
      <c r="AB14" s="16"/>
      <c r="AC14" s="17"/>
      <c r="AD14" s="18"/>
      <c r="AE14" s="16"/>
      <c r="AF14" s="17"/>
      <c r="AG14" s="18"/>
      <c r="AH14" s="16"/>
      <c r="AI14" s="17"/>
      <c r="AJ14" s="18"/>
      <c r="AK14" s="16"/>
      <c r="AL14" s="17" t="s">
        <v>29</v>
      </c>
      <c r="AM14" s="18"/>
      <c r="AN14" s="7">
        <v>2</v>
      </c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</row>
    <row r="15" spans="1:258" x14ac:dyDescent="0.15">
      <c r="A15" s="57"/>
      <c r="C15" s="60"/>
      <c r="D15" s="52"/>
      <c r="E15" s="20"/>
      <c r="F15" s="21"/>
      <c r="G15" s="19"/>
      <c r="H15" s="20" t="s">
        <v>31</v>
      </c>
      <c r="I15" s="21"/>
      <c r="J15" s="19"/>
      <c r="K15" s="20"/>
      <c r="L15" s="21"/>
      <c r="M15" s="19" t="s">
        <v>31</v>
      </c>
      <c r="N15" s="22"/>
      <c r="O15" s="21"/>
      <c r="P15" s="19"/>
      <c r="Q15" s="22"/>
      <c r="R15" s="21" t="s">
        <v>31</v>
      </c>
      <c r="S15" s="19"/>
      <c r="T15" s="22" t="s">
        <v>31</v>
      </c>
      <c r="U15" s="21"/>
      <c r="V15" s="19"/>
      <c r="W15" s="22" t="s">
        <v>31</v>
      </c>
      <c r="X15" s="21"/>
      <c r="Y15" s="19"/>
      <c r="Z15" s="22"/>
      <c r="AA15" s="21"/>
      <c r="AB15" s="19"/>
      <c r="AC15" s="20"/>
      <c r="AD15" s="21"/>
      <c r="AE15" s="19"/>
      <c r="AF15" s="22"/>
      <c r="AG15" s="21"/>
      <c r="AH15" s="19"/>
      <c r="AI15" s="22"/>
      <c r="AJ15" s="21"/>
      <c r="AK15" s="19"/>
      <c r="AL15" s="22"/>
      <c r="AM15" s="21"/>
      <c r="AN15" s="7">
        <v>5</v>
      </c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</row>
    <row r="16" spans="1:258" x14ac:dyDescent="0.15">
      <c r="A16" s="164" t="s">
        <v>36</v>
      </c>
      <c r="B16" s="165"/>
      <c r="C16" s="166"/>
      <c r="D16" s="44"/>
      <c r="E16" s="17"/>
      <c r="F16" s="18"/>
      <c r="G16" s="13" t="s">
        <v>20</v>
      </c>
      <c r="H16" s="17"/>
      <c r="I16" s="23"/>
      <c r="J16" s="24"/>
      <c r="K16" s="25"/>
      <c r="L16" s="15"/>
      <c r="M16" s="25" t="s">
        <v>20</v>
      </c>
      <c r="N16" s="25"/>
      <c r="O16" s="15"/>
      <c r="P16" s="24"/>
      <c r="Q16" s="25"/>
      <c r="R16" s="15"/>
      <c r="S16" s="24"/>
      <c r="U16" s="15"/>
      <c r="V16" s="24"/>
      <c r="W16" s="25"/>
      <c r="X16" s="15"/>
      <c r="Y16" s="24"/>
      <c r="Z16" s="14" t="s">
        <v>20</v>
      </c>
      <c r="AA16" s="15"/>
      <c r="AB16" s="24"/>
      <c r="AC16" s="14"/>
      <c r="AD16" s="15"/>
      <c r="AE16" s="24"/>
      <c r="AF16" s="14"/>
      <c r="AG16" s="15"/>
      <c r="AH16" s="24"/>
      <c r="AI16" s="14"/>
      <c r="AJ16" s="15"/>
      <c r="AK16" s="24"/>
      <c r="AL16" s="14"/>
      <c r="AM16" s="15"/>
      <c r="AN16" s="7">
        <v>3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</row>
    <row r="17" spans="1:258" x14ac:dyDescent="0.15">
      <c r="A17" s="57" t="s">
        <v>171</v>
      </c>
      <c r="B17" s="63">
        <v>47</v>
      </c>
      <c r="C17" s="64" t="s">
        <v>173</v>
      </c>
      <c r="D17" s="44"/>
      <c r="F17" s="18" t="s">
        <v>169</v>
      </c>
      <c r="G17" s="16"/>
      <c r="H17" s="17"/>
      <c r="I17" s="17" t="s">
        <v>21</v>
      </c>
      <c r="J17" s="27"/>
      <c r="K17" s="28"/>
      <c r="L17" s="18" t="s">
        <v>50</v>
      </c>
      <c r="M17" s="27"/>
      <c r="N17" s="28"/>
      <c r="O17" s="18" t="s">
        <v>21</v>
      </c>
      <c r="P17" s="27"/>
      <c r="Q17" s="28"/>
      <c r="R17" s="18" t="s">
        <v>50</v>
      </c>
      <c r="S17" s="27"/>
      <c r="T17" s="17" t="s">
        <v>50</v>
      </c>
      <c r="U17" s="39"/>
      <c r="V17" s="27" t="s">
        <v>21</v>
      </c>
      <c r="W17" s="28"/>
      <c r="X17" s="18"/>
      <c r="Y17" s="27"/>
      <c r="Z17" s="28"/>
      <c r="AA17" s="18"/>
      <c r="AB17" s="27" t="s">
        <v>168</v>
      </c>
      <c r="AC17" s="28"/>
      <c r="AD17" s="18"/>
      <c r="AE17" s="27"/>
      <c r="AF17" s="28"/>
      <c r="AG17" s="18"/>
      <c r="AH17" s="27" t="s">
        <v>168</v>
      </c>
      <c r="AI17" s="28"/>
      <c r="AJ17" s="18"/>
      <c r="AK17" s="27"/>
      <c r="AL17" s="28"/>
      <c r="AM17" s="18"/>
      <c r="AN17" s="7" t="s">
        <v>216</v>
      </c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</row>
    <row r="18" spans="1:258" x14ac:dyDescent="0.15">
      <c r="A18" s="57" t="s">
        <v>189</v>
      </c>
      <c r="B18" s="58">
        <v>22</v>
      </c>
      <c r="C18" s="64" t="s">
        <v>173</v>
      </c>
      <c r="D18" s="44" t="s">
        <v>33</v>
      </c>
      <c r="F18" s="18"/>
      <c r="G18" s="16"/>
      <c r="H18" s="17"/>
      <c r="I18" s="17" t="s">
        <v>72</v>
      </c>
      <c r="J18" s="27"/>
      <c r="K18" s="28" t="s">
        <v>99</v>
      </c>
      <c r="L18" s="18"/>
      <c r="M18" s="27"/>
      <c r="N18" s="28" t="s">
        <v>26</v>
      </c>
      <c r="O18" s="18"/>
      <c r="P18" s="27" t="s">
        <v>70</v>
      </c>
      <c r="Q18" s="28"/>
      <c r="R18" s="18" t="s">
        <v>35</v>
      </c>
      <c r="S18" s="27"/>
      <c r="T18" s="28"/>
      <c r="U18" s="18" t="s">
        <v>167</v>
      </c>
      <c r="V18" s="27"/>
      <c r="W18" s="28" t="s">
        <v>71</v>
      </c>
      <c r="X18" s="18"/>
      <c r="Y18" s="27"/>
      <c r="Z18" s="28"/>
      <c r="AA18" s="18"/>
      <c r="AB18" s="27"/>
      <c r="AC18" s="28" t="s">
        <v>72</v>
      </c>
      <c r="AD18" s="18"/>
      <c r="AE18" s="27"/>
      <c r="AF18" s="28"/>
      <c r="AG18" s="18"/>
      <c r="AH18" s="27"/>
      <c r="AI18" s="28" t="s">
        <v>68</v>
      </c>
      <c r="AJ18" s="18"/>
      <c r="AK18" s="27"/>
      <c r="AL18" s="28" t="s">
        <v>63</v>
      </c>
      <c r="AM18" s="18"/>
      <c r="AN18" s="7">
        <v>11</v>
      </c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</row>
    <row r="19" spans="1:258" x14ac:dyDescent="0.15">
      <c r="A19" s="57" t="s">
        <v>186</v>
      </c>
      <c r="B19" s="58">
        <v>18.3</v>
      </c>
      <c r="C19" s="64" t="s">
        <v>173</v>
      </c>
      <c r="D19" s="44"/>
      <c r="E19" s="17" t="s">
        <v>28</v>
      </c>
      <c r="F19" s="18"/>
      <c r="G19" s="16"/>
      <c r="H19" s="17" t="s">
        <v>28</v>
      </c>
      <c r="I19" s="26"/>
      <c r="J19" s="17" t="s">
        <v>28</v>
      </c>
      <c r="K19" s="28"/>
      <c r="L19" s="18"/>
      <c r="M19" s="27" t="s">
        <v>28</v>
      </c>
      <c r="N19" s="28"/>
      <c r="O19" s="18"/>
      <c r="P19" s="27" t="s">
        <v>28</v>
      </c>
      <c r="Q19" s="28"/>
      <c r="R19" s="18" t="s">
        <v>28</v>
      </c>
      <c r="S19" s="27"/>
      <c r="T19" s="28" t="s">
        <v>28</v>
      </c>
      <c r="U19" s="18"/>
      <c r="V19" s="27"/>
      <c r="W19" s="28" t="s">
        <v>28</v>
      </c>
      <c r="X19" s="18"/>
      <c r="Y19" s="27"/>
      <c r="Z19" s="28"/>
      <c r="AA19" s="18"/>
      <c r="AB19" s="27"/>
      <c r="AC19" s="28"/>
      <c r="AD19" s="18"/>
      <c r="AE19" s="27"/>
      <c r="AF19" s="28"/>
      <c r="AG19" s="18"/>
      <c r="AH19" s="27"/>
      <c r="AI19" s="28"/>
      <c r="AJ19" s="18"/>
      <c r="AK19" s="27"/>
      <c r="AL19" s="28"/>
      <c r="AM19" s="18"/>
      <c r="AN19" s="7">
        <v>8</v>
      </c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</row>
    <row r="20" spans="1:258" x14ac:dyDescent="0.15">
      <c r="A20" s="57" t="s">
        <v>172</v>
      </c>
      <c r="B20" s="58">
        <v>43.6</v>
      </c>
      <c r="C20" s="59" t="s">
        <v>174</v>
      </c>
      <c r="D20" s="44"/>
      <c r="E20" s="17"/>
      <c r="F20" s="18"/>
      <c r="G20" s="16"/>
      <c r="H20" s="17"/>
      <c r="I20" s="26"/>
      <c r="J20" s="27"/>
      <c r="K20" s="28"/>
      <c r="L20" s="18"/>
      <c r="M20" s="27"/>
      <c r="N20" s="28"/>
      <c r="O20" s="18"/>
      <c r="P20" s="27"/>
      <c r="Q20" s="28"/>
      <c r="R20" s="18"/>
      <c r="S20" s="27"/>
      <c r="T20" s="28"/>
      <c r="U20" s="18"/>
      <c r="V20" s="27" t="s">
        <v>29</v>
      </c>
      <c r="W20" s="28"/>
      <c r="X20" s="18"/>
      <c r="Y20" s="27"/>
      <c r="Z20" s="28"/>
      <c r="AA20" s="18"/>
      <c r="AB20" s="27"/>
      <c r="AC20" s="28"/>
      <c r="AD20" s="18"/>
      <c r="AE20" s="27"/>
      <c r="AF20" s="28"/>
      <c r="AG20" s="18"/>
      <c r="AH20" s="27"/>
      <c r="AI20" s="28"/>
      <c r="AJ20" s="18"/>
      <c r="AK20" s="27"/>
      <c r="AL20" s="28" t="s">
        <v>29</v>
      </c>
      <c r="AM20" s="18"/>
      <c r="AN20" s="7">
        <v>2</v>
      </c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</row>
    <row r="21" spans="1:258" x14ac:dyDescent="0.15">
      <c r="A21" s="57"/>
      <c r="C21" s="60"/>
      <c r="D21" s="52"/>
      <c r="E21" s="20"/>
      <c r="F21" s="21"/>
      <c r="G21" s="19"/>
      <c r="H21" s="20" t="s">
        <v>31</v>
      </c>
      <c r="I21" s="29"/>
      <c r="J21" s="30"/>
      <c r="K21" s="31"/>
      <c r="L21" s="21"/>
      <c r="M21" s="30" t="s">
        <v>31</v>
      </c>
      <c r="N21" s="31"/>
      <c r="O21" s="21"/>
      <c r="P21" s="30"/>
      <c r="Q21" s="31"/>
      <c r="R21" s="21" t="s">
        <v>31</v>
      </c>
      <c r="S21" s="30"/>
      <c r="T21" s="31" t="s">
        <v>31</v>
      </c>
      <c r="U21" s="21"/>
      <c r="V21" s="30"/>
      <c r="W21" s="31" t="s">
        <v>31</v>
      </c>
      <c r="X21" s="21"/>
      <c r="Y21" s="30"/>
      <c r="Z21" s="31"/>
      <c r="AA21" s="21"/>
      <c r="AB21" s="30"/>
      <c r="AC21" s="20"/>
      <c r="AD21" s="21"/>
      <c r="AE21" s="30"/>
      <c r="AF21" s="31"/>
      <c r="AG21" s="21"/>
      <c r="AH21" s="30"/>
      <c r="AI21" s="31"/>
      <c r="AJ21" s="21"/>
      <c r="AK21" s="30"/>
      <c r="AL21" s="31"/>
      <c r="AM21" s="21"/>
      <c r="AN21" s="7">
        <v>5</v>
      </c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</row>
    <row r="22" spans="1:258" x14ac:dyDescent="0.15">
      <c r="A22" s="164" t="s">
        <v>37</v>
      </c>
      <c r="B22" s="165"/>
      <c r="C22" s="166"/>
      <c r="D22" s="43"/>
      <c r="E22" s="14"/>
      <c r="F22" s="15"/>
      <c r="G22" s="13"/>
      <c r="H22" s="14" t="s">
        <v>32</v>
      </c>
      <c r="I22" s="15"/>
      <c r="J22" s="13"/>
      <c r="K22" s="14"/>
      <c r="L22" s="15"/>
      <c r="M22" s="13" t="s">
        <v>20</v>
      </c>
      <c r="N22" s="14"/>
      <c r="O22" s="15"/>
      <c r="P22" s="13"/>
      <c r="Q22" s="14"/>
      <c r="R22" s="15"/>
      <c r="S22" s="13"/>
      <c r="T22" s="14" t="s">
        <v>20</v>
      </c>
      <c r="U22" s="15"/>
      <c r="V22" s="13"/>
      <c r="W22" s="14"/>
      <c r="X22" s="15"/>
      <c r="Y22" s="13"/>
      <c r="Z22" s="14" t="s">
        <v>20</v>
      </c>
      <c r="AA22" s="15"/>
      <c r="AB22" s="13"/>
      <c r="AC22" s="14"/>
      <c r="AD22" s="15"/>
      <c r="AE22" s="13"/>
      <c r="AF22" s="14"/>
      <c r="AG22" s="15"/>
      <c r="AH22" s="13"/>
      <c r="AI22" s="14"/>
      <c r="AJ22" s="15"/>
      <c r="AK22" s="13"/>
      <c r="AL22" s="14"/>
      <c r="AM22" s="15"/>
      <c r="AN22" s="7">
        <v>4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</row>
    <row r="23" spans="1:258" x14ac:dyDescent="0.15">
      <c r="A23" s="57" t="s">
        <v>171</v>
      </c>
      <c r="B23" s="58">
        <v>115</v>
      </c>
      <c r="C23" s="64" t="s">
        <v>173</v>
      </c>
      <c r="D23" s="44"/>
      <c r="F23" s="18" t="s">
        <v>169</v>
      </c>
      <c r="G23" s="16"/>
      <c r="H23" s="17"/>
      <c r="I23" s="17" t="s">
        <v>50</v>
      </c>
      <c r="J23" s="16"/>
      <c r="K23" s="17"/>
      <c r="L23" s="18" t="s">
        <v>50</v>
      </c>
      <c r="M23" s="16"/>
      <c r="N23" s="17"/>
      <c r="O23" s="18" t="s">
        <v>21</v>
      </c>
      <c r="P23" s="16"/>
      <c r="Q23" s="17"/>
      <c r="R23" s="18" t="s">
        <v>50</v>
      </c>
      <c r="S23" s="16"/>
      <c r="T23" s="17"/>
      <c r="U23" s="18"/>
      <c r="V23" s="16" t="s">
        <v>21</v>
      </c>
      <c r="W23" s="17"/>
      <c r="X23" s="18"/>
      <c r="Y23" s="16"/>
      <c r="Z23" s="17"/>
      <c r="AA23" s="18"/>
      <c r="AB23" s="16" t="s">
        <v>168</v>
      </c>
      <c r="AC23" s="17"/>
      <c r="AD23" s="18"/>
      <c r="AE23" s="16"/>
      <c r="AF23" s="17"/>
      <c r="AG23" s="18"/>
      <c r="AH23" s="16"/>
      <c r="AI23" s="17"/>
      <c r="AJ23" s="18"/>
      <c r="AK23" s="16"/>
      <c r="AL23" s="17"/>
      <c r="AM23" s="18"/>
      <c r="AN23" s="7" t="s">
        <v>217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</row>
    <row r="24" spans="1:258" x14ac:dyDescent="0.15">
      <c r="A24" s="57" t="s">
        <v>189</v>
      </c>
      <c r="B24" s="58">
        <v>19.8</v>
      </c>
      <c r="C24" s="64" t="s">
        <v>173</v>
      </c>
      <c r="D24" s="44" t="s">
        <v>33</v>
      </c>
      <c r="F24" s="18"/>
      <c r="G24" s="16"/>
      <c r="H24" s="17"/>
      <c r="I24" s="17" t="s">
        <v>72</v>
      </c>
      <c r="J24" s="16"/>
      <c r="K24" s="17" t="s">
        <v>99</v>
      </c>
      <c r="L24" s="18"/>
      <c r="M24" s="16"/>
      <c r="N24" s="17" t="s">
        <v>26</v>
      </c>
      <c r="O24" s="18"/>
      <c r="P24" s="16" t="s">
        <v>40</v>
      </c>
      <c r="Q24" s="17"/>
      <c r="R24" s="18" t="s">
        <v>35</v>
      </c>
      <c r="S24" s="16"/>
      <c r="T24" s="17"/>
      <c r="U24" s="18" t="s">
        <v>167</v>
      </c>
      <c r="V24" s="16"/>
      <c r="W24" s="17" t="s">
        <v>71</v>
      </c>
      <c r="X24" s="18"/>
      <c r="Y24" s="16"/>
      <c r="Z24" s="17"/>
      <c r="AA24" s="18"/>
      <c r="AB24" s="16"/>
      <c r="AC24" s="17" t="s">
        <v>72</v>
      </c>
      <c r="AD24" s="18"/>
      <c r="AE24" s="16"/>
      <c r="AF24" s="17"/>
      <c r="AG24" s="18"/>
      <c r="AH24" s="16"/>
      <c r="AI24" s="17" t="s">
        <v>68</v>
      </c>
      <c r="AJ24" s="18"/>
      <c r="AK24" s="16"/>
      <c r="AL24" s="17" t="s">
        <v>63</v>
      </c>
      <c r="AM24" s="18"/>
      <c r="AN24" s="7">
        <v>11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</row>
    <row r="25" spans="1:258" x14ac:dyDescent="0.15">
      <c r="A25" s="57" t="s">
        <v>186</v>
      </c>
      <c r="B25" s="58">
        <v>16.5</v>
      </c>
      <c r="C25" s="64" t="s">
        <v>173</v>
      </c>
      <c r="D25" s="44"/>
      <c r="E25" s="17" t="s">
        <v>28</v>
      </c>
      <c r="F25" s="18"/>
      <c r="G25" s="16"/>
      <c r="H25" s="17" t="s">
        <v>28</v>
      </c>
      <c r="I25" s="18"/>
      <c r="J25" s="17" t="s">
        <v>28</v>
      </c>
      <c r="K25" s="17"/>
      <c r="L25" s="18"/>
      <c r="M25" s="16" t="s">
        <v>28</v>
      </c>
      <c r="N25" s="17"/>
      <c r="O25" s="18"/>
      <c r="P25" s="16" t="s">
        <v>28</v>
      </c>
      <c r="Q25" s="17"/>
      <c r="R25" s="18" t="s">
        <v>28</v>
      </c>
      <c r="S25" s="16"/>
      <c r="T25" s="17" t="s">
        <v>28</v>
      </c>
      <c r="U25" s="18"/>
      <c r="V25" s="16"/>
      <c r="W25" s="17" t="s">
        <v>28</v>
      </c>
      <c r="X25" s="18"/>
      <c r="Y25" s="16"/>
      <c r="Z25" s="17"/>
      <c r="AA25" s="18"/>
      <c r="AB25" s="16"/>
      <c r="AC25" s="17"/>
      <c r="AD25" s="18"/>
      <c r="AE25" s="16"/>
      <c r="AF25" s="17"/>
      <c r="AG25" s="18"/>
      <c r="AH25" s="16"/>
      <c r="AI25" s="17"/>
      <c r="AJ25" s="18"/>
      <c r="AK25" s="16"/>
      <c r="AL25" s="17"/>
      <c r="AM25" s="18"/>
      <c r="AN25" s="7">
        <v>8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</row>
    <row r="26" spans="1:258" x14ac:dyDescent="0.15">
      <c r="A26" s="57" t="s">
        <v>172</v>
      </c>
      <c r="B26" s="58">
        <v>55.5</v>
      </c>
      <c r="C26" s="59" t="s">
        <v>174</v>
      </c>
      <c r="D26" s="44"/>
      <c r="E26" s="17"/>
      <c r="F26" s="18"/>
      <c r="G26" s="16"/>
      <c r="H26" s="17"/>
      <c r="I26" s="18"/>
      <c r="J26" s="16"/>
      <c r="K26" s="17"/>
      <c r="L26" s="18"/>
      <c r="M26" s="16"/>
      <c r="N26" s="17"/>
      <c r="O26" s="18"/>
      <c r="P26" s="16"/>
      <c r="Q26" s="17"/>
      <c r="R26" s="18"/>
      <c r="S26" s="16"/>
      <c r="T26" s="17"/>
      <c r="U26" s="18"/>
      <c r="V26" s="16" t="s">
        <v>29</v>
      </c>
      <c r="W26" s="17"/>
      <c r="X26" s="18"/>
      <c r="Y26" s="16"/>
      <c r="Z26" s="17"/>
      <c r="AA26" s="18"/>
      <c r="AB26" s="16"/>
      <c r="AC26" s="17"/>
      <c r="AD26" s="18"/>
      <c r="AE26" s="16"/>
      <c r="AF26" s="17"/>
      <c r="AG26" s="18"/>
      <c r="AH26" s="16"/>
      <c r="AI26" s="17"/>
      <c r="AJ26" s="18"/>
      <c r="AK26" s="16"/>
      <c r="AL26" s="17" t="s">
        <v>29</v>
      </c>
      <c r="AM26" s="18"/>
      <c r="AN26" s="7">
        <v>2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</row>
    <row r="27" spans="1:258" x14ac:dyDescent="0.15">
      <c r="A27" s="57"/>
      <c r="C27" s="60"/>
      <c r="D27" s="52"/>
      <c r="E27" s="20"/>
      <c r="F27" s="21"/>
      <c r="G27" s="19"/>
      <c r="H27" s="20" t="s">
        <v>31</v>
      </c>
      <c r="I27" s="21"/>
      <c r="J27" s="30"/>
      <c r="K27" s="20"/>
      <c r="L27" s="21"/>
      <c r="M27" s="30" t="s">
        <v>31</v>
      </c>
      <c r="N27" s="20"/>
      <c r="O27" s="21"/>
      <c r="P27" s="30"/>
      <c r="Q27" s="20"/>
      <c r="R27" s="21" t="s">
        <v>31</v>
      </c>
      <c r="S27" s="30"/>
      <c r="T27" s="20" t="s">
        <v>31</v>
      </c>
      <c r="U27" s="21"/>
      <c r="V27" s="30"/>
      <c r="W27" s="20" t="s">
        <v>31</v>
      </c>
      <c r="X27" s="21"/>
      <c r="Y27" s="30"/>
      <c r="Z27" s="20"/>
      <c r="AA27" s="21"/>
      <c r="AB27" s="30"/>
      <c r="AC27" s="20"/>
      <c r="AD27" s="21"/>
      <c r="AE27" s="30"/>
      <c r="AF27" s="20"/>
      <c r="AG27" s="21"/>
      <c r="AH27" s="30"/>
      <c r="AI27" s="20"/>
      <c r="AJ27" s="21"/>
      <c r="AK27" s="30"/>
      <c r="AL27" s="20"/>
      <c r="AM27" s="21"/>
      <c r="AN27" s="7">
        <v>5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</row>
    <row r="28" spans="1:258" x14ac:dyDescent="0.15">
      <c r="A28" s="164" t="s">
        <v>38</v>
      </c>
      <c r="B28" s="165"/>
      <c r="C28" s="166"/>
      <c r="D28" s="65"/>
      <c r="E28" s="32"/>
      <c r="F28" s="15"/>
      <c r="G28" s="13" t="s">
        <v>20</v>
      </c>
      <c r="H28" s="14"/>
      <c r="I28" s="15"/>
      <c r="J28" s="13"/>
      <c r="K28" s="14"/>
      <c r="L28" s="15"/>
      <c r="M28" s="13" t="s">
        <v>32</v>
      </c>
      <c r="N28" s="14"/>
      <c r="O28" s="15"/>
      <c r="P28" s="13"/>
      <c r="Q28" s="14"/>
      <c r="R28" s="15"/>
      <c r="S28" s="13"/>
      <c r="T28" s="14"/>
      <c r="U28" s="15"/>
      <c r="V28" s="13"/>
      <c r="W28" s="14"/>
      <c r="X28" s="15"/>
      <c r="Y28" s="13"/>
      <c r="Z28" s="14" t="s">
        <v>20</v>
      </c>
      <c r="AA28" s="15"/>
      <c r="AB28" s="13"/>
      <c r="AC28" s="14"/>
      <c r="AD28" s="15"/>
      <c r="AE28" s="13"/>
      <c r="AF28" s="14"/>
      <c r="AG28" s="15"/>
      <c r="AH28" s="13"/>
      <c r="AI28" s="14"/>
      <c r="AJ28" s="15"/>
      <c r="AK28" s="13"/>
      <c r="AL28" s="14"/>
      <c r="AM28" s="15"/>
      <c r="AN28" s="7">
        <v>3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</row>
    <row r="29" spans="1:258" x14ac:dyDescent="0.15">
      <c r="A29" s="57" t="s">
        <v>171</v>
      </c>
      <c r="B29" s="58">
        <v>36.5</v>
      </c>
      <c r="C29" s="64" t="s">
        <v>173</v>
      </c>
      <c r="D29" s="44" t="s">
        <v>213</v>
      </c>
      <c r="F29" s="18"/>
      <c r="G29" s="16"/>
      <c r="H29" s="17"/>
      <c r="I29" s="17" t="s">
        <v>50</v>
      </c>
      <c r="J29" s="16"/>
      <c r="K29" s="17"/>
      <c r="L29" s="18" t="s">
        <v>50</v>
      </c>
      <c r="M29" s="16"/>
      <c r="N29" s="17"/>
      <c r="O29" s="18" t="s">
        <v>21</v>
      </c>
      <c r="P29" s="16"/>
      <c r="Q29" s="17"/>
      <c r="R29" s="18" t="s">
        <v>21</v>
      </c>
      <c r="S29" s="16"/>
      <c r="T29" s="17"/>
      <c r="U29" s="39"/>
      <c r="V29" s="16"/>
      <c r="W29" s="17"/>
      <c r="X29" s="18"/>
      <c r="Y29" s="16"/>
      <c r="Z29" s="17"/>
      <c r="AA29" s="18"/>
      <c r="AB29" s="16"/>
      <c r="AC29" s="17"/>
      <c r="AD29" s="18"/>
      <c r="AE29" s="16"/>
      <c r="AF29" s="17"/>
      <c r="AG29" s="18"/>
      <c r="AH29" s="16" t="s">
        <v>50</v>
      </c>
      <c r="AI29" s="17"/>
      <c r="AJ29" s="18"/>
      <c r="AK29" s="16"/>
      <c r="AL29" s="17"/>
      <c r="AM29" s="18"/>
      <c r="AN29" s="7" t="s">
        <v>209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</row>
    <row r="30" spans="1:258" x14ac:dyDescent="0.15">
      <c r="A30" s="57" t="s">
        <v>189</v>
      </c>
      <c r="B30" s="58">
        <v>3</v>
      </c>
      <c r="C30" s="64" t="s">
        <v>173</v>
      </c>
      <c r="D30" s="66" t="s">
        <v>33</v>
      </c>
      <c r="F30" s="18"/>
      <c r="G30" s="16"/>
      <c r="H30" s="17"/>
      <c r="I30" s="17" t="s">
        <v>72</v>
      </c>
      <c r="J30" s="16"/>
      <c r="K30" s="17" t="s">
        <v>99</v>
      </c>
      <c r="L30" s="18"/>
      <c r="M30" s="16"/>
      <c r="N30" s="17" t="s">
        <v>26</v>
      </c>
      <c r="O30" s="18"/>
      <c r="P30" s="16" t="s">
        <v>40</v>
      </c>
      <c r="Q30" s="47"/>
      <c r="R30" s="18" t="s">
        <v>66</v>
      </c>
      <c r="S30" s="16"/>
      <c r="T30" s="17"/>
      <c r="U30" s="18" t="s">
        <v>167</v>
      </c>
      <c r="V30" s="16"/>
      <c r="W30" s="17" t="s">
        <v>71</v>
      </c>
      <c r="X30" s="18"/>
      <c r="Y30" s="16"/>
      <c r="Z30" s="17"/>
      <c r="AA30" s="18"/>
      <c r="AB30" s="16"/>
      <c r="AC30" s="17" t="s">
        <v>72</v>
      </c>
      <c r="AD30" s="18"/>
      <c r="AE30" s="16"/>
      <c r="AF30" s="17"/>
      <c r="AG30" s="18"/>
      <c r="AH30" s="16"/>
      <c r="AI30" s="17" t="s">
        <v>68</v>
      </c>
      <c r="AJ30" s="18"/>
      <c r="AK30" s="16"/>
      <c r="AL30" s="17" t="s">
        <v>63</v>
      </c>
      <c r="AM30" s="18"/>
      <c r="AN30" s="7">
        <v>11</v>
      </c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x14ac:dyDescent="0.15">
      <c r="A31" s="57" t="s">
        <v>185</v>
      </c>
      <c r="B31" s="58">
        <v>2.5</v>
      </c>
      <c r="C31" s="64" t="s">
        <v>173</v>
      </c>
      <c r="D31" s="66"/>
      <c r="E31" s="33" t="s">
        <v>28</v>
      </c>
      <c r="F31" s="18"/>
      <c r="G31" s="16"/>
      <c r="H31" s="17" t="s">
        <v>28</v>
      </c>
      <c r="I31" s="18"/>
      <c r="J31" s="17" t="s">
        <v>28</v>
      </c>
      <c r="K31" s="17"/>
      <c r="L31" s="18"/>
      <c r="M31" s="16" t="s">
        <v>28</v>
      </c>
      <c r="N31" s="17"/>
      <c r="O31" s="18"/>
      <c r="P31" s="16" t="s">
        <v>28</v>
      </c>
      <c r="Q31" s="17"/>
      <c r="R31" s="18" t="s">
        <v>28</v>
      </c>
      <c r="S31" s="16"/>
      <c r="T31" s="17" t="s">
        <v>28</v>
      </c>
      <c r="U31" s="18"/>
      <c r="V31" s="16"/>
      <c r="W31" s="17" t="s">
        <v>28</v>
      </c>
      <c r="X31" s="18"/>
      <c r="Y31" s="16"/>
      <c r="Z31" s="17"/>
      <c r="AA31" s="18"/>
      <c r="AB31" s="16"/>
      <c r="AC31" s="17"/>
      <c r="AD31" s="18"/>
      <c r="AE31" s="16"/>
      <c r="AF31" s="17"/>
      <c r="AG31" s="18"/>
      <c r="AH31" s="16"/>
      <c r="AI31" s="17"/>
      <c r="AJ31" s="18"/>
      <c r="AK31" s="16"/>
      <c r="AL31" s="17"/>
      <c r="AM31" s="18"/>
      <c r="AN31" s="7">
        <v>8</v>
      </c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x14ac:dyDescent="0.15">
      <c r="A32" s="57" t="s">
        <v>172</v>
      </c>
      <c r="B32" s="58">
        <v>12.1</v>
      </c>
      <c r="C32" s="59" t="s">
        <v>174</v>
      </c>
      <c r="D32" s="66"/>
      <c r="E32" s="33"/>
      <c r="F32" s="18"/>
      <c r="G32" s="16"/>
      <c r="H32" s="17"/>
      <c r="I32" s="18"/>
      <c r="J32" s="16"/>
      <c r="K32" s="17"/>
      <c r="L32" s="18"/>
      <c r="M32" s="16"/>
      <c r="N32" s="17"/>
      <c r="O32" s="18"/>
      <c r="P32" s="16"/>
      <c r="Q32" s="17"/>
      <c r="R32" s="18"/>
      <c r="S32" s="16"/>
      <c r="T32" s="17"/>
      <c r="U32" s="18"/>
      <c r="V32" s="16" t="s">
        <v>29</v>
      </c>
      <c r="W32" s="17"/>
      <c r="X32" s="18"/>
      <c r="Y32" s="16"/>
      <c r="Z32" s="17"/>
      <c r="AA32" s="18"/>
      <c r="AB32" s="16"/>
      <c r="AC32" s="17"/>
      <c r="AD32" s="18"/>
      <c r="AE32" s="16"/>
      <c r="AF32" s="17"/>
      <c r="AG32" s="18"/>
      <c r="AH32" s="16"/>
      <c r="AI32" s="17"/>
      <c r="AJ32" s="18"/>
      <c r="AK32" s="16"/>
      <c r="AL32" s="17" t="s">
        <v>29</v>
      </c>
      <c r="AM32" s="18"/>
      <c r="AN32" s="7">
        <v>2</v>
      </c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x14ac:dyDescent="0.15">
      <c r="A33" s="57"/>
      <c r="C33" s="67"/>
      <c r="D33" s="52"/>
      <c r="E33" s="20"/>
      <c r="F33" s="21"/>
      <c r="G33" s="19"/>
      <c r="H33" s="20" t="s">
        <v>31</v>
      </c>
      <c r="I33" s="21"/>
      <c r="J33" s="30"/>
      <c r="K33" s="20"/>
      <c r="L33" s="21"/>
      <c r="M33" s="30" t="s">
        <v>31</v>
      </c>
      <c r="N33" s="20"/>
      <c r="O33" s="21"/>
      <c r="P33" s="30"/>
      <c r="Q33" s="20"/>
      <c r="R33" s="21" t="s">
        <v>31</v>
      </c>
      <c r="S33" s="30"/>
      <c r="T33" s="20" t="s">
        <v>31</v>
      </c>
      <c r="U33" s="21"/>
      <c r="V33" s="30"/>
      <c r="W33" s="20" t="s">
        <v>31</v>
      </c>
      <c r="X33" s="21"/>
      <c r="Y33" s="30"/>
      <c r="Z33" s="20"/>
      <c r="AA33" s="21"/>
      <c r="AB33" s="30"/>
      <c r="AC33" s="20"/>
      <c r="AD33" s="21"/>
      <c r="AE33" s="30"/>
      <c r="AF33" s="20"/>
      <c r="AG33" s="21"/>
      <c r="AH33" s="30"/>
      <c r="AI33" s="20"/>
      <c r="AJ33" s="21"/>
      <c r="AK33" s="30"/>
      <c r="AL33" s="20"/>
      <c r="AM33" s="21"/>
      <c r="AN33" s="7">
        <v>5</v>
      </c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x14ac:dyDescent="0.15">
      <c r="A34" s="164" t="s">
        <v>51</v>
      </c>
      <c r="B34" s="165"/>
      <c r="C34" s="166"/>
      <c r="D34" s="43"/>
      <c r="E34" s="35"/>
      <c r="F34" s="15"/>
      <c r="G34" s="46"/>
      <c r="H34" s="14" t="s">
        <v>20</v>
      </c>
      <c r="I34" s="15"/>
      <c r="J34" s="13"/>
      <c r="K34" s="14"/>
      <c r="L34" s="15"/>
      <c r="M34" s="46"/>
      <c r="N34" s="14"/>
      <c r="O34" s="15"/>
      <c r="P34" s="13"/>
      <c r="Q34" s="14"/>
      <c r="R34" s="15"/>
      <c r="S34" s="13"/>
      <c r="T34" s="14" t="s">
        <v>20</v>
      </c>
      <c r="U34" s="15"/>
      <c r="V34" s="13"/>
      <c r="W34" s="14"/>
      <c r="X34" s="15"/>
      <c r="Y34" s="13"/>
      <c r="Z34" s="14" t="s">
        <v>32</v>
      </c>
      <c r="AA34" s="15"/>
      <c r="AB34" s="13"/>
      <c r="AC34" s="14"/>
      <c r="AD34" s="15"/>
      <c r="AE34" s="13"/>
      <c r="AF34" s="14"/>
      <c r="AG34" s="15"/>
      <c r="AH34" s="13"/>
      <c r="AI34" s="14"/>
      <c r="AJ34" s="15"/>
      <c r="AK34" s="13" t="s">
        <v>32</v>
      </c>
      <c r="AL34" s="14"/>
      <c r="AM34" s="15"/>
      <c r="AN34" s="7">
        <v>4</v>
      </c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x14ac:dyDescent="0.15">
      <c r="A35" s="57" t="s">
        <v>171</v>
      </c>
      <c r="B35" s="58">
        <v>47.6</v>
      </c>
      <c r="C35" s="64" t="s">
        <v>175</v>
      </c>
      <c r="D35" s="44"/>
      <c r="E35" s="47"/>
      <c r="F35" s="18"/>
      <c r="G35" s="16"/>
      <c r="H35" s="17"/>
      <c r="I35" s="17" t="s">
        <v>50</v>
      </c>
      <c r="J35" s="16"/>
      <c r="K35" s="17"/>
      <c r="L35" s="18" t="s">
        <v>21</v>
      </c>
      <c r="M35" s="48"/>
      <c r="N35" s="17"/>
      <c r="O35" s="18" t="s">
        <v>21</v>
      </c>
      <c r="P35" s="16"/>
      <c r="Q35" s="17"/>
      <c r="R35" s="18" t="s">
        <v>50</v>
      </c>
      <c r="S35" s="16"/>
      <c r="T35" s="17"/>
      <c r="U35" s="18"/>
      <c r="V35" s="16" t="s">
        <v>50</v>
      </c>
      <c r="W35" s="17"/>
      <c r="X35" s="18"/>
      <c r="Y35" s="16"/>
      <c r="Z35" s="17"/>
      <c r="AA35" s="18"/>
      <c r="AB35" s="16"/>
      <c r="AC35" s="17"/>
      <c r="AD35" s="18"/>
      <c r="AE35" s="16"/>
      <c r="AF35" s="17"/>
      <c r="AG35" s="18"/>
      <c r="AH35" s="16"/>
      <c r="AI35" s="17"/>
      <c r="AJ35" s="18"/>
      <c r="AK35" s="16"/>
      <c r="AL35" s="17"/>
      <c r="AM35" s="18"/>
      <c r="AN35" s="7" t="s">
        <v>210</v>
      </c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x14ac:dyDescent="0.15">
      <c r="A36" s="57" t="s">
        <v>189</v>
      </c>
      <c r="B36" s="58">
        <v>10.3</v>
      </c>
      <c r="C36" s="64" t="s">
        <v>173</v>
      </c>
      <c r="D36" s="44" t="s">
        <v>80</v>
      </c>
      <c r="E36" s="47"/>
      <c r="F36" s="18"/>
      <c r="G36" s="16"/>
      <c r="H36" s="17"/>
      <c r="I36" s="17" t="s">
        <v>72</v>
      </c>
      <c r="J36" s="16"/>
      <c r="K36" s="17" t="s">
        <v>34</v>
      </c>
      <c r="L36" s="18"/>
      <c r="M36" s="16"/>
      <c r="N36" s="17" t="s">
        <v>26</v>
      </c>
      <c r="O36" s="18"/>
      <c r="P36" s="16" t="s">
        <v>70</v>
      </c>
      <c r="Q36" s="17"/>
      <c r="R36" s="18" t="s">
        <v>66</v>
      </c>
      <c r="S36" s="16"/>
      <c r="T36" s="17"/>
      <c r="U36" s="18" t="s">
        <v>167</v>
      </c>
      <c r="V36" s="16"/>
      <c r="W36" s="17" t="s">
        <v>71</v>
      </c>
      <c r="X36" s="18"/>
      <c r="Y36" s="16"/>
      <c r="Z36" s="17"/>
      <c r="AA36" s="18"/>
      <c r="AB36" s="16"/>
      <c r="AC36" s="17" t="s">
        <v>72</v>
      </c>
      <c r="AD36" s="18"/>
      <c r="AE36" s="16"/>
      <c r="AF36" s="17"/>
      <c r="AG36" s="18"/>
      <c r="AH36" s="16"/>
      <c r="AI36" s="17" t="s">
        <v>68</v>
      </c>
      <c r="AJ36" s="18"/>
      <c r="AK36" s="16"/>
      <c r="AL36" s="17" t="s">
        <v>71</v>
      </c>
      <c r="AM36" s="18"/>
      <c r="AN36" s="7">
        <v>11</v>
      </c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x14ac:dyDescent="0.15">
      <c r="A37" s="57" t="s">
        <v>185</v>
      </c>
      <c r="B37" s="58">
        <v>8.6</v>
      </c>
      <c r="C37" s="64" t="s">
        <v>173</v>
      </c>
      <c r="D37" s="44"/>
      <c r="E37" s="47" t="s">
        <v>81</v>
      </c>
      <c r="F37" s="18"/>
      <c r="G37" s="16"/>
      <c r="H37" s="17" t="s">
        <v>81</v>
      </c>
      <c r="I37" s="18"/>
      <c r="J37" s="16" t="s">
        <v>81</v>
      </c>
      <c r="K37" s="17"/>
      <c r="L37" s="18"/>
      <c r="M37" s="16" t="s">
        <v>81</v>
      </c>
      <c r="N37" s="17"/>
      <c r="O37" s="18"/>
      <c r="P37" s="16" t="s">
        <v>81</v>
      </c>
      <c r="Q37" s="47"/>
      <c r="R37" s="49" t="s">
        <v>81</v>
      </c>
      <c r="S37" s="16"/>
      <c r="T37" s="17" t="s">
        <v>81</v>
      </c>
      <c r="U37" s="39"/>
      <c r="V37" s="16"/>
      <c r="W37" s="47" t="s">
        <v>81</v>
      </c>
      <c r="X37" s="49"/>
      <c r="Y37" s="16"/>
      <c r="Z37" s="17"/>
      <c r="AA37" s="18"/>
      <c r="AB37" s="16"/>
      <c r="AC37" s="17"/>
      <c r="AD37" s="18"/>
      <c r="AE37" s="16"/>
      <c r="AF37" s="17"/>
      <c r="AG37" s="18"/>
      <c r="AH37" s="16"/>
      <c r="AI37" s="17"/>
      <c r="AJ37" s="18"/>
      <c r="AK37" s="16"/>
      <c r="AL37" s="17"/>
      <c r="AM37" s="18"/>
      <c r="AN37" s="7">
        <v>8</v>
      </c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x14ac:dyDescent="0.15">
      <c r="A38" s="57" t="s">
        <v>172</v>
      </c>
      <c r="B38" s="58">
        <v>24.5</v>
      </c>
      <c r="C38" s="64" t="s">
        <v>180</v>
      </c>
      <c r="D38" s="44"/>
      <c r="E38" s="47"/>
      <c r="F38" s="18"/>
      <c r="G38" s="16"/>
      <c r="H38" s="17"/>
      <c r="I38" s="18"/>
      <c r="J38" s="16"/>
      <c r="K38" s="17"/>
      <c r="L38" s="18"/>
      <c r="M38" s="16"/>
      <c r="N38" s="17"/>
      <c r="O38" s="18"/>
      <c r="P38" s="16"/>
      <c r="Q38" s="47"/>
      <c r="R38" s="49"/>
      <c r="S38" s="16"/>
      <c r="T38" s="17"/>
      <c r="U38" s="39"/>
      <c r="V38" s="16" t="s">
        <v>29</v>
      </c>
      <c r="W38" s="47"/>
      <c r="X38" s="49"/>
      <c r="Y38" s="16"/>
      <c r="Z38" s="17"/>
      <c r="AA38" s="18"/>
      <c r="AB38" s="16"/>
      <c r="AC38" s="17"/>
      <c r="AD38" s="18"/>
      <c r="AE38" s="16"/>
      <c r="AF38" s="17"/>
      <c r="AG38" s="18"/>
      <c r="AH38" s="16"/>
      <c r="AI38" s="17"/>
      <c r="AJ38" s="18"/>
      <c r="AK38" s="16"/>
      <c r="AL38" s="17" t="s">
        <v>82</v>
      </c>
      <c r="AM38" s="18"/>
      <c r="AN38" s="7">
        <v>2</v>
      </c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x14ac:dyDescent="0.15">
      <c r="A39" s="57"/>
      <c r="C39" s="59"/>
      <c r="D39" s="52"/>
      <c r="E39" s="20"/>
      <c r="F39" s="21"/>
      <c r="G39" s="19"/>
      <c r="H39" s="20" t="s">
        <v>31</v>
      </c>
      <c r="I39" s="21"/>
      <c r="J39" s="30"/>
      <c r="K39" s="20"/>
      <c r="L39" s="21"/>
      <c r="M39" s="30" t="s">
        <v>31</v>
      </c>
      <c r="N39" s="20"/>
      <c r="O39" s="21"/>
      <c r="P39" s="30"/>
      <c r="Q39" s="20"/>
      <c r="R39" s="21" t="s">
        <v>31</v>
      </c>
      <c r="S39" s="30"/>
      <c r="T39" s="20" t="s">
        <v>31</v>
      </c>
      <c r="U39" s="21"/>
      <c r="V39" s="30"/>
      <c r="W39" s="20" t="s">
        <v>31</v>
      </c>
      <c r="X39" s="49"/>
      <c r="Y39" s="16"/>
      <c r="Z39" s="17"/>
      <c r="AA39" s="18"/>
      <c r="AB39" s="16"/>
      <c r="AC39" s="17"/>
      <c r="AD39" s="18"/>
      <c r="AE39" s="16"/>
      <c r="AF39" s="17"/>
      <c r="AG39" s="18"/>
      <c r="AH39" s="16"/>
      <c r="AI39" s="17"/>
      <c r="AJ39" s="18"/>
      <c r="AK39" s="16"/>
      <c r="AL39" s="17"/>
      <c r="AM39" s="18"/>
      <c r="AN39" s="7">
        <v>5</v>
      </c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</row>
    <row r="40" spans="1:258" x14ac:dyDescent="0.15">
      <c r="A40" s="164" t="s">
        <v>39</v>
      </c>
      <c r="B40" s="165"/>
      <c r="C40" s="166"/>
      <c r="D40" s="1"/>
      <c r="E40" s="14" t="s">
        <v>20</v>
      </c>
      <c r="F40" s="15"/>
      <c r="G40" s="13"/>
      <c r="H40" s="14"/>
      <c r="I40" s="15"/>
      <c r="J40" s="13"/>
      <c r="K40" s="14"/>
      <c r="L40" s="15" t="s">
        <v>203</v>
      </c>
      <c r="M40" s="13"/>
      <c r="N40" s="14"/>
      <c r="O40" s="15"/>
      <c r="P40" s="13"/>
      <c r="Q40" s="14"/>
      <c r="R40" s="15"/>
      <c r="S40" s="13"/>
      <c r="T40" s="14"/>
      <c r="U40" s="15"/>
      <c r="V40" s="13"/>
      <c r="W40" s="14"/>
      <c r="X40" s="15"/>
      <c r="Y40" s="13"/>
      <c r="Z40" s="14" t="s">
        <v>20</v>
      </c>
      <c r="AA40" s="15"/>
      <c r="AB40" s="13"/>
      <c r="AC40" s="14"/>
      <c r="AD40" s="15"/>
      <c r="AE40" s="13"/>
      <c r="AF40" s="14"/>
      <c r="AG40" s="15"/>
      <c r="AH40" s="13"/>
      <c r="AI40" s="14"/>
      <c r="AJ40" s="15"/>
      <c r="AK40" s="13"/>
      <c r="AL40" s="14"/>
      <c r="AM40" s="15"/>
      <c r="AN40" s="7">
        <v>3</v>
      </c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</row>
    <row r="41" spans="1:258" x14ac:dyDescent="0.15">
      <c r="A41" s="57" t="s">
        <v>176</v>
      </c>
      <c r="B41" s="58">
        <v>39.200000000000003</v>
      </c>
      <c r="C41" s="64" t="s">
        <v>173</v>
      </c>
      <c r="D41" s="44"/>
      <c r="F41" s="18"/>
      <c r="G41" s="16"/>
      <c r="H41" s="17"/>
      <c r="I41" s="17" t="s">
        <v>50</v>
      </c>
      <c r="J41" s="16"/>
      <c r="K41" s="17"/>
      <c r="L41" s="18"/>
      <c r="M41" s="16"/>
      <c r="N41" s="17"/>
      <c r="O41" s="18" t="s">
        <v>21</v>
      </c>
      <c r="P41" s="16"/>
      <c r="Q41" s="17"/>
      <c r="R41" s="18" t="s">
        <v>50</v>
      </c>
      <c r="S41" s="16"/>
      <c r="T41" s="17"/>
      <c r="U41" s="18"/>
      <c r="V41" s="16"/>
      <c r="W41" s="17"/>
      <c r="X41" s="18"/>
      <c r="Y41" s="16"/>
      <c r="Z41" s="17"/>
      <c r="AA41" s="18"/>
      <c r="AB41" s="16"/>
      <c r="AC41" s="17"/>
      <c r="AD41" s="18"/>
      <c r="AE41" s="16"/>
      <c r="AF41" s="17"/>
      <c r="AG41" s="18"/>
      <c r="AH41" s="16" t="s">
        <v>21</v>
      </c>
      <c r="AI41" s="17"/>
      <c r="AJ41" s="18"/>
      <c r="AK41" s="16"/>
      <c r="AL41" s="17"/>
      <c r="AM41" s="18"/>
      <c r="AN41" s="7" t="s">
        <v>218</v>
      </c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</row>
    <row r="42" spans="1:258" x14ac:dyDescent="0.15">
      <c r="A42" s="57"/>
      <c r="C42" s="60"/>
      <c r="D42" s="44" t="s">
        <v>33</v>
      </c>
      <c r="F42" s="18"/>
      <c r="G42" s="16"/>
      <c r="H42" s="17"/>
      <c r="I42" s="17" t="s">
        <v>72</v>
      </c>
      <c r="J42" s="16"/>
      <c r="K42" s="17" t="s">
        <v>99</v>
      </c>
      <c r="L42" s="18"/>
      <c r="M42" s="16"/>
      <c r="N42" s="17" t="s">
        <v>26</v>
      </c>
      <c r="O42" s="18"/>
      <c r="P42" s="16" t="s">
        <v>40</v>
      </c>
      <c r="Q42" s="17"/>
      <c r="R42" s="18" t="s">
        <v>35</v>
      </c>
      <c r="S42" s="16"/>
      <c r="T42" s="17"/>
      <c r="U42" s="18" t="s">
        <v>167</v>
      </c>
      <c r="V42" s="16"/>
      <c r="W42" s="17" t="s">
        <v>71</v>
      </c>
      <c r="X42" s="18"/>
      <c r="Y42" s="16"/>
      <c r="Z42" s="17"/>
      <c r="AA42" s="18"/>
      <c r="AB42" s="16"/>
      <c r="AC42" s="17" t="s">
        <v>72</v>
      </c>
      <c r="AD42" s="18"/>
      <c r="AE42" s="16"/>
      <c r="AF42" s="17"/>
      <c r="AG42" s="18"/>
      <c r="AH42" s="16"/>
      <c r="AI42" s="17" t="s">
        <v>68</v>
      </c>
      <c r="AJ42" s="18"/>
      <c r="AK42" s="16"/>
      <c r="AL42" s="17" t="s">
        <v>63</v>
      </c>
      <c r="AM42" s="18"/>
      <c r="AN42" s="7">
        <v>11</v>
      </c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</row>
    <row r="43" spans="1:258" x14ac:dyDescent="0.15">
      <c r="A43" s="164" t="s">
        <v>122</v>
      </c>
      <c r="B43" s="165"/>
      <c r="C43" s="166"/>
      <c r="D43" s="43"/>
      <c r="E43" s="35"/>
      <c r="F43" s="41"/>
      <c r="G43" s="14" t="s">
        <v>98</v>
      </c>
      <c r="H43" s="14"/>
      <c r="I43" s="15"/>
      <c r="J43" s="13"/>
      <c r="K43" s="14"/>
      <c r="L43" s="68" t="s">
        <v>129</v>
      </c>
      <c r="M43" s="36"/>
      <c r="N43" s="14"/>
      <c r="O43" s="15"/>
      <c r="P43" s="13"/>
      <c r="Q43" s="14"/>
      <c r="R43" s="15"/>
      <c r="S43" s="13" t="s">
        <v>20</v>
      </c>
      <c r="T43" s="34"/>
      <c r="U43" s="15"/>
      <c r="V43" s="13"/>
      <c r="W43" s="14"/>
      <c r="X43" s="15"/>
      <c r="Y43" s="13" t="s">
        <v>98</v>
      </c>
      <c r="Z43" s="14"/>
      <c r="AA43" s="15"/>
      <c r="AB43" s="13"/>
      <c r="AC43" s="14"/>
      <c r="AD43" s="15"/>
      <c r="AE43" s="13"/>
      <c r="AF43" s="14"/>
      <c r="AG43" s="15"/>
      <c r="AH43" s="13"/>
      <c r="AI43" s="14"/>
      <c r="AJ43" s="15"/>
      <c r="AK43" s="13"/>
      <c r="AL43" s="14"/>
      <c r="AM43" s="15"/>
      <c r="AN43" s="7" t="s">
        <v>156</v>
      </c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</row>
    <row r="44" spans="1:258" x14ac:dyDescent="0.15">
      <c r="A44" s="57" t="s">
        <v>171</v>
      </c>
      <c r="B44" s="58">
        <v>350</v>
      </c>
      <c r="C44" s="64" t="s">
        <v>175</v>
      </c>
      <c r="D44" s="44"/>
      <c r="E44" s="17"/>
      <c r="F44" s="18"/>
      <c r="G44" s="16"/>
      <c r="H44" s="17"/>
      <c r="I44" s="18"/>
      <c r="J44" s="16"/>
      <c r="K44" s="17"/>
      <c r="L44" s="18"/>
      <c r="M44" s="16"/>
      <c r="N44" s="17" t="s">
        <v>50</v>
      </c>
      <c r="O44" s="18"/>
      <c r="P44" s="16"/>
      <c r="Q44" s="17"/>
      <c r="R44" s="18" t="s">
        <v>21</v>
      </c>
      <c r="S44" s="16"/>
      <c r="T44" s="17"/>
      <c r="U44" s="18"/>
      <c r="V44" s="16" t="s">
        <v>50</v>
      </c>
      <c r="W44" s="17"/>
      <c r="X44" s="18"/>
      <c r="Y44" s="16"/>
      <c r="Z44" s="17"/>
      <c r="AA44" s="18"/>
      <c r="AB44" s="16"/>
      <c r="AC44" s="17"/>
      <c r="AD44" s="18"/>
      <c r="AE44" s="16"/>
      <c r="AF44" s="17"/>
      <c r="AG44" s="18"/>
      <c r="AH44" s="16"/>
      <c r="AI44" s="17"/>
      <c r="AJ44" s="18"/>
      <c r="AK44" s="16"/>
      <c r="AL44" s="17"/>
      <c r="AM44" s="18"/>
      <c r="AN44" s="7" t="s">
        <v>219</v>
      </c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</row>
    <row r="45" spans="1:258" x14ac:dyDescent="0.15">
      <c r="A45" s="57" t="s">
        <v>190</v>
      </c>
      <c r="B45" s="58">
        <f>22.9</f>
        <v>22.9</v>
      </c>
      <c r="C45" s="69" t="s">
        <v>175</v>
      </c>
      <c r="D45" s="44" t="s">
        <v>80</v>
      </c>
      <c r="F45" s="18"/>
      <c r="G45" s="16"/>
      <c r="H45" s="51"/>
      <c r="I45" s="18"/>
      <c r="J45" s="16"/>
      <c r="K45" s="17"/>
      <c r="L45" s="18"/>
      <c r="M45" s="16"/>
      <c r="N45" s="17" t="s">
        <v>69</v>
      </c>
      <c r="O45" s="39"/>
      <c r="P45" s="16" t="s">
        <v>70</v>
      </c>
      <c r="Q45" s="17"/>
      <c r="R45" s="18" t="s">
        <v>66</v>
      </c>
      <c r="S45" s="16"/>
      <c r="T45" s="17"/>
      <c r="U45" s="18" t="s">
        <v>167</v>
      </c>
      <c r="V45" s="16"/>
      <c r="W45" s="17" t="s">
        <v>71</v>
      </c>
      <c r="X45" s="18"/>
      <c r="Y45" s="16"/>
      <c r="Z45" s="17"/>
      <c r="AA45" s="18"/>
      <c r="AB45" s="16"/>
      <c r="AC45" s="17"/>
      <c r="AD45" s="18"/>
      <c r="AE45" s="16"/>
      <c r="AF45" s="17"/>
      <c r="AG45" s="18"/>
      <c r="AH45" s="16"/>
      <c r="AI45" s="17"/>
      <c r="AJ45" s="18"/>
      <c r="AK45" s="16"/>
      <c r="AL45" s="17" t="s">
        <v>71</v>
      </c>
      <c r="AM45" s="18"/>
      <c r="AN45" s="7">
        <v>7</v>
      </c>
    </row>
    <row r="46" spans="1:258" x14ac:dyDescent="0.15">
      <c r="A46" s="57" t="s">
        <v>186</v>
      </c>
      <c r="B46" s="58">
        <v>22.9</v>
      </c>
      <c r="C46" s="69" t="s">
        <v>175</v>
      </c>
      <c r="D46" s="44"/>
      <c r="E46" s="10" t="s">
        <v>81</v>
      </c>
      <c r="F46" s="18"/>
      <c r="G46" s="16"/>
      <c r="H46" s="17" t="s">
        <v>81</v>
      </c>
      <c r="I46" s="18"/>
      <c r="J46" s="16" t="s">
        <v>28</v>
      </c>
      <c r="K46" s="17"/>
      <c r="L46" s="18"/>
      <c r="M46" s="16" t="s">
        <v>28</v>
      </c>
      <c r="N46" s="17"/>
      <c r="O46" s="18"/>
      <c r="P46" s="16" t="s">
        <v>28</v>
      </c>
      <c r="Q46" s="17"/>
      <c r="R46" s="18" t="s">
        <v>28</v>
      </c>
      <c r="S46" s="16"/>
      <c r="T46" s="17" t="s">
        <v>28</v>
      </c>
      <c r="U46" s="18"/>
      <c r="V46" s="16"/>
      <c r="W46" s="17" t="s">
        <v>28</v>
      </c>
      <c r="X46" s="18"/>
      <c r="Y46" s="16"/>
      <c r="Z46" s="17"/>
      <c r="AA46" s="18"/>
      <c r="AB46" s="16"/>
      <c r="AC46" s="17"/>
      <c r="AD46" s="18"/>
      <c r="AE46" s="16"/>
      <c r="AF46" s="17"/>
      <c r="AG46" s="18"/>
      <c r="AH46" s="16"/>
      <c r="AI46" s="17"/>
      <c r="AJ46" s="18"/>
      <c r="AK46" s="16"/>
      <c r="AL46" s="17"/>
      <c r="AM46" s="18"/>
      <c r="AN46" s="7">
        <v>8</v>
      </c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</row>
    <row r="47" spans="1:258" x14ac:dyDescent="0.15">
      <c r="A47" s="57" t="s">
        <v>172</v>
      </c>
      <c r="B47" s="58">
        <v>65.3</v>
      </c>
      <c r="C47" s="70" t="s">
        <v>180</v>
      </c>
      <c r="D47" s="44"/>
      <c r="F47" s="18"/>
      <c r="G47" s="16"/>
      <c r="H47" s="17"/>
      <c r="I47" s="18"/>
      <c r="J47" s="44"/>
      <c r="K47" s="17"/>
      <c r="L47" s="18"/>
      <c r="M47" s="16"/>
      <c r="N47" s="17"/>
      <c r="O47" s="18"/>
      <c r="P47" s="16"/>
      <c r="Q47" s="17"/>
      <c r="R47" s="18"/>
      <c r="S47" s="16"/>
      <c r="T47" s="17"/>
      <c r="U47" s="18"/>
      <c r="V47" s="16" t="s">
        <v>29</v>
      </c>
      <c r="W47" s="17"/>
      <c r="X47" s="18"/>
      <c r="Y47" s="16"/>
      <c r="Z47" s="17"/>
      <c r="AA47" s="18"/>
      <c r="AB47" s="16"/>
      <c r="AC47" s="17"/>
      <c r="AD47" s="18"/>
      <c r="AE47" s="16"/>
      <c r="AF47" s="17"/>
      <c r="AG47" s="18"/>
      <c r="AH47" s="16"/>
      <c r="AI47" s="17"/>
      <c r="AJ47" s="18"/>
      <c r="AK47" s="16"/>
      <c r="AL47" s="17" t="s">
        <v>82</v>
      </c>
      <c r="AM47" s="18"/>
      <c r="AN47" s="7">
        <v>2</v>
      </c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</row>
    <row r="48" spans="1:258" x14ac:dyDescent="0.15">
      <c r="A48" s="57"/>
      <c r="C48" s="70"/>
      <c r="D48" s="44"/>
      <c r="E48" s="17"/>
      <c r="F48" s="18"/>
      <c r="G48" s="16"/>
      <c r="H48" s="17" t="s">
        <v>31</v>
      </c>
      <c r="I48" s="18"/>
      <c r="J48" s="17"/>
      <c r="K48" s="17"/>
      <c r="L48" s="18"/>
      <c r="M48" s="16" t="s">
        <v>31</v>
      </c>
      <c r="N48" s="17"/>
      <c r="O48" s="18"/>
      <c r="P48" s="16"/>
      <c r="Q48" s="17"/>
      <c r="R48" s="18" t="s">
        <v>31</v>
      </c>
      <c r="S48" s="16"/>
      <c r="T48" s="17" t="s">
        <v>31</v>
      </c>
      <c r="U48" s="18"/>
      <c r="V48" s="16"/>
      <c r="W48" s="17" t="s">
        <v>31</v>
      </c>
      <c r="X48" s="18"/>
      <c r="Y48" s="16"/>
      <c r="Z48" s="17"/>
      <c r="AA48" s="18"/>
      <c r="AB48" s="16"/>
      <c r="AC48" s="17"/>
      <c r="AD48" s="18"/>
      <c r="AE48" s="16"/>
      <c r="AF48" s="17"/>
      <c r="AG48" s="18"/>
      <c r="AH48" s="16"/>
      <c r="AI48" s="17"/>
      <c r="AJ48" s="18"/>
      <c r="AK48" s="16"/>
      <c r="AL48" s="17"/>
      <c r="AM48" s="18"/>
      <c r="AN48" s="7">
        <v>5</v>
      </c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</row>
    <row r="49" spans="1:258" x14ac:dyDescent="0.15">
      <c r="A49" s="164" t="s">
        <v>165</v>
      </c>
      <c r="B49" s="165"/>
      <c r="C49" s="166"/>
      <c r="D49" s="43" t="s">
        <v>21</v>
      </c>
      <c r="E49" s="71"/>
      <c r="F49" s="15"/>
      <c r="G49" s="13"/>
      <c r="H49" s="14"/>
      <c r="I49" s="14" t="s">
        <v>21</v>
      </c>
      <c r="J49" s="13"/>
      <c r="K49" s="14"/>
      <c r="L49" s="15" t="s">
        <v>50</v>
      </c>
      <c r="M49" s="13"/>
      <c r="N49" s="14"/>
      <c r="O49" s="15" t="s">
        <v>21</v>
      </c>
      <c r="P49" s="13"/>
      <c r="Q49" s="14"/>
      <c r="R49" s="15"/>
      <c r="S49" s="13"/>
      <c r="T49" s="14" t="s">
        <v>21</v>
      </c>
      <c r="U49" s="15"/>
      <c r="V49" s="13" t="s">
        <v>21</v>
      </c>
      <c r="W49" s="14"/>
      <c r="X49" s="15"/>
      <c r="Y49" s="13"/>
      <c r="Z49" s="14"/>
      <c r="AA49" s="15"/>
      <c r="AB49" s="13"/>
      <c r="AC49" s="14"/>
      <c r="AD49" s="15"/>
      <c r="AE49" s="13"/>
      <c r="AF49" s="14"/>
      <c r="AG49" s="15"/>
      <c r="AH49" s="13"/>
      <c r="AI49" s="14"/>
      <c r="AJ49" s="15"/>
      <c r="AK49" s="13"/>
      <c r="AL49" s="14"/>
      <c r="AM49" s="15"/>
      <c r="AN49" s="7" t="s">
        <v>220</v>
      </c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</row>
    <row r="50" spans="1:258" x14ac:dyDescent="0.15">
      <c r="A50" s="57" t="s">
        <v>177</v>
      </c>
      <c r="B50" s="58">
        <v>72</v>
      </c>
      <c r="C50" s="64" t="s">
        <v>173</v>
      </c>
      <c r="D50" s="52"/>
      <c r="E50" s="72"/>
      <c r="F50" s="21"/>
      <c r="G50" s="19"/>
      <c r="H50" s="20"/>
      <c r="I50" s="21" t="s">
        <v>72</v>
      </c>
      <c r="J50" s="19"/>
      <c r="K50" s="20"/>
      <c r="L50" s="21"/>
      <c r="M50" s="19"/>
      <c r="N50" s="20"/>
      <c r="O50" s="21"/>
      <c r="P50" s="19"/>
      <c r="Q50" s="20"/>
      <c r="R50" s="21" t="s">
        <v>66</v>
      </c>
      <c r="S50" s="19"/>
      <c r="T50" s="20"/>
      <c r="U50" s="21"/>
      <c r="V50" s="19"/>
      <c r="W50" s="20" t="s">
        <v>71</v>
      </c>
      <c r="X50" s="21"/>
      <c r="Y50" s="19"/>
      <c r="Z50" s="20"/>
      <c r="AA50" s="21"/>
      <c r="AB50" s="19"/>
      <c r="AC50" s="20"/>
      <c r="AD50" s="21"/>
      <c r="AE50" s="19"/>
      <c r="AF50" s="20"/>
      <c r="AG50" s="21"/>
      <c r="AH50" s="19"/>
      <c r="AI50" s="20"/>
      <c r="AJ50" s="21"/>
      <c r="AK50" s="19"/>
      <c r="AL50" s="20"/>
      <c r="AM50" s="21"/>
      <c r="AN50" s="37">
        <v>3</v>
      </c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</row>
    <row r="51" spans="1:258" x14ac:dyDescent="0.15">
      <c r="A51" s="164" t="s">
        <v>126</v>
      </c>
      <c r="B51" s="165"/>
      <c r="C51" s="166"/>
      <c r="D51" s="43" t="s">
        <v>50</v>
      </c>
      <c r="E51" s="71"/>
      <c r="F51" s="15"/>
      <c r="G51" s="13"/>
      <c r="H51" s="14"/>
      <c r="I51" s="14" t="s">
        <v>21</v>
      </c>
      <c r="J51" s="13"/>
      <c r="K51" s="14"/>
      <c r="L51" s="15"/>
      <c r="M51" s="13"/>
      <c r="N51" s="14"/>
      <c r="O51" s="15" t="s">
        <v>21</v>
      </c>
      <c r="P51" s="13"/>
      <c r="Q51" s="14"/>
      <c r="R51" s="15"/>
      <c r="S51" s="13"/>
      <c r="T51" s="14" t="s">
        <v>21</v>
      </c>
      <c r="U51" s="15"/>
      <c r="V51" s="13" t="s">
        <v>21</v>
      </c>
      <c r="W51" s="14"/>
      <c r="X51" s="15"/>
      <c r="Y51" s="13"/>
      <c r="Z51" s="14"/>
      <c r="AA51" s="15"/>
      <c r="AB51" s="13"/>
      <c r="AC51" s="14"/>
      <c r="AD51" s="15"/>
      <c r="AE51" s="13"/>
      <c r="AF51" s="14"/>
      <c r="AG51" s="15"/>
      <c r="AH51" s="13" t="s">
        <v>21</v>
      </c>
      <c r="AI51" s="14"/>
      <c r="AJ51" s="15"/>
      <c r="AK51" s="13"/>
      <c r="AL51" s="14"/>
      <c r="AM51" s="15"/>
      <c r="AN51" s="7" t="s">
        <v>220</v>
      </c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</row>
    <row r="52" spans="1:258" x14ac:dyDescent="0.15">
      <c r="A52" s="57" t="s">
        <v>177</v>
      </c>
      <c r="B52" s="58">
        <v>31.8</v>
      </c>
      <c r="C52" s="64" t="s">
        <v>173</v>
      </c>
      <c r="D52" s="52" t="s">
        <v>207</v>
      </c>
      <c r="E52" s="72"/>
      <c r="F52" s="21"/>
      <c r="G52" s="19"/>
      <c r="H52" s="20"/>
      <c r="I52" s="21"/>
      <c r="J52" s="19"/>
      <c r="K52" s="20" t="s">
        <v>99</v>
      </c>
      <c r="L52" s="21"/>
      <c r="M52" s="19"/>
      <c r="N52" s="20"/>
      <c r="O52" s="21"/>
      <c r="P52" s="19" t="s">
        <v>70</v>
      </c>
      <c r="Q52" s="20"/>
      <c r="R52" s="21"/>
      <c r="S52" s="19"/>
      <c r="T52" s="20"/>
      <c r="U52" s="21" t="s">
        <v>167</v>
      </c>
      <c r="V52" s="19"/>
      <c r="W52" s="20"/>
      <c r="X52" s="21"/>
      <c r="Y52" s="19"/>
      <c r="Z52" s="20"/>
      <c r="AA52" s="21"/>
      <c r="AB52" s="19"/>
      <c r="AC52" s="20"/>
      <c r="AD52" s="21"/>
      <c r="AE52" s="19"/>
      <c r="AF52" s="20"/>
      <c r="AG52" s="21"/>
      <c r="AH52" s="19"/>
      <c r="AI52" s="20"/>
      <c r="AJ52" s="21"/>
      <c r="AK52" s="19"/>
      <c r="AL52" s="20" t="s">
        <v>63</v>
      </c>
      <c r="AM52" s="21"/>
      <c r="AN52" s="37">
        <v>5</v>
      </c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</row>
    <row r="53" spans="1:258" x14ac:dyDescent="0.15">
      <c r="A53" s="164" t="s">
        <v>41</v>
      </c>
      <c r="B53" s="165"/>
      <c r="C53" s="166"/>
      <c r="E53" s="17"/>
      <c r="F53" s="18"/>
      <c r="G53" s="16"/>
      <c r="H53" s="17"/>
      <c r="I53" s="17"/>
      <c r="J53" s="16"/>
      <c r="K53" s="17"/>
      <c r="L53" s="18"/>
      <c r="M53" s="16"/>
      <c r="N53" s="17"/>
      <c r="O53" s="18" t="s">
        <v>21</v>
      </c>
      <c r="P53" s="16"/>
      <c r="Q53" s="17"/>
      <c r="R53" s="18" t="s">
        <v>21</v>
      </c>
      <c r="S53" s="16"/>
      <c r="T53" s="17" t="s">
        <v>21</v>
      </c>
      <c r="U53" s="18"/>
      <c r="V53" s="16" t="s">
        <v>21</v>
      </c>
      <c r="W53" s="17"/>
      <c r="X53" s="18"/>
      <c r="Y53" s="16"/>
      <c r="Z53" s="17"/>
      <c r="AA53" s="18"/>
      <c r="AB53" s="16"/>
      <c r="AC53" s="17"/>
      <c r="AD53" s="18"/>
      <c r="AE53" s="16"/>
      <c r="AF53" s="17"/>
      <c r="AG53" s="18"/>
      <c r="AH53" s="16"/>
      <c r="AI53" s="17"/>
      <c r="AJ53" s="18"/>
      <c r="AK53" s="16"/>
      <c r="AL53" s="17"/>
      <c r="AM53" s="18"/>
      <c r="AN53" s="7">
        <v>4</v>
      </c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</row>
    <row r="54" spans="1:258" x14ac:dyDescent="0.15">
      <c r="A54" s="57" t="s">
        <v>177</v>
      </c>
      <c r="B54" s="58">
        <v>36.200000000000003</v>
      </c>
      <c r="C54" s="64" t="s">
        <v>173</v>
      </c>
      <c r="D54" s="73"/>
      <c r="E54" s="20"/>
      <c r="F54" s="21"/>
      <c r="G54" s="19"/>
      <c r="H54" s="20"/>
      <c r="I54" s="21"/>
      <c r="J54" s="19"/>
      <c r="K54" s="20"/>
      <c r="L54" s="21"/>
      <c r="M54" s="19"/>
      <c r="N54" s="20" t="s">
        <v>26</v>
      </c>
      <c r="O54" s="21"/>
      <c r="P54" s="19" t="s">
        <v>40</v>
      </c>
      <c r="Q54" s="20"/>
      <c r="R54" s="21" t="s">
        <v>66</v>
      </c>
      <c r="S54" s="19"/>
      <c r="T54" s="20"/>
      <c r="U54" s="21" t="s">
        <v>167</v>
      </c>
      <c r="V54" s="19"/>
      <c r="W54" s="20"/>
      <c r="X54" s="21"/>
      <c r="Y54" s="19"/>
      <c r="Z54" s="20"/>
      <c r="AA54" s="21"/>
      <c r="AB54" s="19"/>
      <c r="AC54" s="20"/>
      <c r="AD54" s="21"/>
      <c r="AE54" s="19"/>
      <c r="AF54" s="20"/>
      <c r="AG54" s="21"/>
      <c r="AH54" s="19"/>
      <c r="AI54" s="20"/>
      <c r="AJ54" s="21"/>
      <c r="AK54" s="19"/>
      <c r="AL54" s="20"/>
      <c r="AM54" s="21"/>
      <c r="AN54" s="37">
        <v>4</v>
      </c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</row>
    <row r="55" spans="1:258" x14ac:dyDescent="0.15">
      <c r="A55" s="164" t="s">
        <v>140</v>
      </c>
      <c r="B55" s="165"/>
      <c r="C55" s="166"/>
      <c r="D55" s="44"/>
      <c r="F55" s="18"/>
      <c r="G55" s="16"/>
      <c r="H55" s="17"/>
      <c r="I55" s="18"/>
      <c r="J55" s="16"/>
      <c r="K55" s="17"/>
      <c r="L55" s="18"/>
      <c r="M55" s="16"/>
      <c r="N55" s="17"/>
      <c r="O55" s="18"/>
      <c r="P55" s="16"/>
      <c r="Q55" s="17"/>
      <c r="R55" s="18"/>
      <c r="S55" s="16"/>
      <c r="T55" s="17"/>
      <c r="U55" s="18"/>
      <c r="V55" s="16"/>
      <c r="W55" s="17"/>
      <c r="X55" s="18"/>
      <c r="Y55" s="16"/>
      <c r="Z55" s="17"/>
      <c r="AA55" s="18"/>
      <c r="AB55" s="16"/>
      <c r="AC55" s="17"/>
      <c r="AD55" s="18"/>
      <c r="AE55" s="16"/>
      <c r="AF55" s="17"/>
      <c r="AG55" s="18"/>
      <c r="AH55" s="16"/>
      <c r="AI55" s="17"/>
      <c r="AJ55" s="18"/>
      <c r="AK55" s="16"/>
      <c r="AL55" s="17"/>
      <c r="AM55" s="18"/>
      <c r="AN55" s="74" t="s">
        <v>221</v>
      </c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</row>
    <row r="56" spans="1:258" x14ac:dyDescent="0.15">
      <c r="A56" s="57" t="s">
        <v>171</v>
      </c>
      <c r="B56" s="58">
        <v>40.6</v>
      </c>
      <c r="C56" s="64" t="s">
        <v>175</v>
      </c>
      <c r="D56" s="44"/>
      <c r="F56" s="18"/>
      <c r="G56" s="16"/>
      <c r="H56" s="17"/>
      <c r="I56" s="18"/>
      <c r="J56" s="16"/>
      <c r="K56" s="17"/>
      <c r="L56" s="18"/>
      <c r="M56" s="16"/>
      <c r="N56" s="17"/>
      <c r="O56" s="18"/>
      <c r="P56" s="16"/>
      <c r="Q56" s="17"/>
      <c r="R56" s="18"/>
      <c r="S56" s="16"/>
      <c r="T56" s="17"/>
      <c r="U56" s="18"/>
      <c r="V56" s="16"/>
      <c r="W56" s="17"/>
      <c r="X56" s="18"/>
      <c r="Y56" s="16"/>
      <c r="Z56" s="17"/>
      <c r="AA56" s="18"/>
      <c r="AB56" s="16"/>
      <c r="AC56" s="17"/>
      <c r="AD56" s="18"/>
      <c r="AE56" s="16"/>
      <c r="AF56" s="17"/>
      <c r="AG56" s="18"/>
      <c r="AH56" s="16"/>
      <c r="AI56" s="17"/>
      <c r="AJ56" s="18"/>
      <c r="AK56" s="16"/>
      <c r="AL56" s="17"/>
      <c r="AM56" s="18"/>
      <c r="AN56" s="7" t="s">
        <v>205</v>
      </c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</row>
    <row r="57" spans="1:258" x14ac:dyDescent="0.15">
      <c r="A57" s="57" t="s">
        <v>189</v>
      </c>
      <c r="B57" s="58">
        <v>21</v>
      </c>
      <c r="C57" s="64" t="s">
        <v>175</v>
      </c>
      <c r="D57" s="44"/>
      <c r="F57" s="18"/>
      <c r="G57" s="16"/>
      <c r="H57" s="17"/>
      <c r="I57" s="18" t="s">
        <v>204</v>
      </c>
      <c r="J57" s="16"/>
      <c r="K57" s="17" t="s">
        <v>99</v>
      </c>
      <c r="L57" s="18"/>
      <c r="M57" s="16"/>
      <c r="N57" s="17" t="s">
        <v>26</v>
      </c>
      <c r="O57" s="18"/>
      <c r="P57" s="16" t="s">
        <v>40</v>
      </c>
      <c r="Q57" s="17"/>
      <c r="R57" s="18" t="s">
        <v>66</v>
      </c>
      <c r="S57" s="16"/>
      <c r="T57" s="17"/>
      <c r="U57" s="18" t="s">
        <v>167</v>
      </c>
      <c r="V57" s="16"/>
      <c r="W57" s="17"/>
      <c r="X57" s="18"/>
      <c r="Y57" s="16"/>
      <c r="Z57" s="17"/>
      <c r="AA57" s="18"/>
      <c r="AB57" s="16"/>
      <c r="AC57" s="17"/>
      <c r="AD57" s="18"/>
      <c r="AE57" s="16"/>
      <c r="AF57" s="17"/>
      <c r="AG57" s="18"/>
      <c r="AH57" s="16"/>
      <c r="AI57" s="17"/>
      <c r="AJ57" s="18"/>
      <c r="AK57" s="16"/>
      <c r="AL57" s="17"/>
      <c r="AM57" s="18"/>
      <c r="AN57" s="7">
        <v>6</v>
      </c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</row>
    <row r="58" spans="1:258" x14ac:dyDescent="0.15">
      <c r="A58" s="57" t="s">
        <v>186</v>
      </c>
      <c r="B58" s="58">
        <v>21</v>
      </c>
      <c r="C58" s="64" t="s">
        <v>175</v>
      </c>
      <c r="D58" s="44"/>
      <c r="E58" s="10" t="s">
        <v>28</v>
      </c>
      <c r="F58" s="18"/>
      <c r="G58" s="16"/>
      <c r="H58" s="17" t="s">
        <v>28</v>
      </c>
      <c r="I58" s="18"/>
      <c r="J58" s="44" t="s">
        <v>81</v>
      </c>
      <c r="K58" s="17"/>
      <c r="L58" s="18"/>
      <c r="M58" s="16" t="s">
        <v>28</v>
      </c>
      <c r="N58" s="17"/>
      <c r="O58" s="18"/>
      <c r="P58" s="16" t="s">
        <v>28</v>
      </c>
      <c r="Q58" s="17"/>
      <c r="R58" s="18" t="s">
        <v>28</v>
      </c>
      <c r="S58" s="16"/>
      <c r="T58" s="17" t="s">
        <v>28</v>
      </c>
      <c r="U58" s="18"/>
      <c r="V58" s="16"/>
      <c r="W58" s="17" t="s">
        <v>28</v>
      </c>
      <c r="X58" s="18"/>
      <c r="Y58" s="16"/>
      <c r="Z58" s="17"/>
      <c r="AA58" s="18"/>
      <c r="AB58" s="16"/>
      <c r="AC58" s="17"/>
      <c r="AD58" s="18"/>
      <c r="AE58" s="16"/>
      <c r="AF58" s="17"/>
      <c r="AG58" s="18"/>
      <c r="AH58" s="16"/>
      <c r="AI58" s="17"/>
      <c r="AJ58" s="18"/>
      <c r="AK58" s="16"/>
      <c r="AL58" s="17"/>
      <c r="AM58" s="18"/>
      <c r="AN58" s="7">
        <v>8</v>
      </c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</row>
    <row r="59" spans="1:258" x14ac:dyDescent="0.15">
      <c r="A59" s="57" t="s">
        <v>172</v>
      </c>
      <c r="B59" s="58">
        <v>30.9</v>
      </c>
      <c r="C59" s="64" t="s">
        <v>180</v>
      </c>
      <c r="D59" s="44"/>
      <c r="E59" s="17"/>
      <c r="F59" s="18"/>
      <c r="G59" s="16"/>
      <c r="H59" s="17" t="s">
        <v>31</v>
      </c>
      <c r="I59" s="18"/>
      <c r="J59" s="17"/>
      <c r="K59" s="17"/>
      <c r="L59" s="18"/>
      <c r="M59" s="16" t="s">
        <v>31</v>
      </c>
      <c r="N59" s="17"/>
      <c r="O59" s="18"/>
      <c r="P59" s="16"/>
      <c r="Q59" s="17"/>
      <c r="R59" s="18" t="s">
        <v>31</v>
      </c>
      <c r="S59" s="16"/>
      <c r="T59" s="17" t="s">
        <v>31</v>
      </c>
      <c r="U59" s="18"/>
      <c r="V59" s="16"/>
      <c r="W59" s="17" t="s">
        <v>31</v>
      </c>
      <c r="X59" s="18"/>
      <c r="Y59" s="16"/>
      <c r="Z59" s="17"/>
      <c r="AA59" s="18"/>
      <c r="AB59" s="16"/>
      <c r="AC59" s="17"/>
      <c r="AD59" s="18"/>
      <c r="AE59" s="16"/>
      <c r="AF59" s="17"/>
      <c r="AG59" s="18"/>
      <c r="AH59" s="16"/>
      <c r="AI59" s="17"/>
      <c r="AJ59" s="18"/>
      <c r="AK59" s="16"/>
      <c r="AL59" s="17"/>
      <c r="AM59" s="18"/>
      <c r="AN59" s="7">
        <v>5</v>
      </c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</row>
    <row r="60" spans="1:258" x14ac:dyDescent="0.15">
      <c r="A60" s="164" t="s">
        <v>182</v>
      </c>
      <c r="B60" s="165"/>
      <c r="C60" s="166"/>
      <c r="D60" s="43"/>
      <c r="E60" s="14"/>
      <c r="F60" s="15"/>
      <c r="G60" s="13"/>
      <c r="H60" s="14"/>
      <c r="I60" s="15"/>
      <c r="J60" s="13"/>
      <c r="K60" s="14"/>
      <c r="L60" s="15"/>
      <c r="M60" s="13"/>
      <c r="N60" s="14"/>
      <c r="O60" s="15"/>
      <c r="P60" s="13"/>
      <c r="Q60" s="14"/>
      <c r="R60" s="75"/>
      <c r="S60" s="13"/>
      <c r="T60" s="14"/>
      <c r="U60" s="15"/>
      <c r="V60" s="13"/>
      <c r="W60" s="14"/>
      <c r="X60" s="15"/>
      <c r="Y60" s="13"/>
      <c r="Z60" s="14"/>
      <c r="AA60" s="15"/>
      <c r="AB60" s="13"/>
      <c r="AC60" s="14"/>
      <c r="AD60" s="15"/>
      <c r="AE60" s="13"/>
      <c r="AF60" s="14"/>
      <c r="AG60" s="15"/>
      <c r="AH60" s="13"/>
      <c r="AI60" s="14"/>
      <c r="AJ60" s="15"/>
      <c r="AK60" s="13"/>
      <c r="AL60" s="14"/>
      <c r="AM60" s="15"/>
      <c r="AN60" s="7" t="s">
        <v>187</v>
      </c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/>
    </row>
    <row r="61" spans="1:258" x14ac:dyDescent="0.15">
      <c r="A61" s="76" t="s">
        <v>181</v>
      </c>
      <c r="B61" s="45"/>
      <c r="C61" s="39"/>
      <c r="D61" s="44"/>
      <c r="E61" s="17"/>
      <c r="F61" s="18"/>
      <c r="G61" s="16"/>
      <c r="H61" s="17"/>
      <c r="I61" s="18"/>
      <c r="J61" s="16"/>
      <c r="K61" s="17"/>
      <c r="L61" s="18"/>
      <c r="M61" s="16"/>
      <c r="N61" s="17"/>
      <c r="O61" s="18"/>
      <c r="P61" s="16"/>
      <c r="Q61" s="17"/>
      <c r="R61" s="50"/>
      <c r="S61" s="16"/>
      <c r="T61" s="17"/>
      <c r="U61" s="18"/>
      <c r="V61" s="16"/>
      <c r="W61" s="17"/>
      <c r="X61" s="18"/>
      <c r="Y61" s="16"/>
      <c r="Z61" s="17"/>
      <c r="AA61" s="18"/>
      <c r="AB61" s="16"/>
      <c r="AC61" s="17"/>
      <c r="AD61" s="18"/>
      <c r="AE61" s="16"/>
      <c r="AF61" s="17"/>
      <c r="AG61" s="18"/>
      <c r="AH61" s="16"/>
      <c r="AI61" s="17"/>
      <c r="AJ61" s="18"/>
      <c r="AK61" s="16"/>
      <c r="AL61" s="17"/>
      <c r="AM61" s="18"/>
      <c r="AN61" s="7" t="s">
        <v>188</v>
      </c>
      <c r="AO61" s="8"/>
      <c r="AP61" s="42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/>
    </row>
    <row r="62" spans="1:258" x14ac:dyDescent="0.15">
      <c r="A62" s="57"/>
      <c r="B62" s="40">
        <v>137</v>
      </c>
      <c r="C62" s="77" t="s">
        <v>179</v>
      </c>
      <c r="D62" s="44" t="s">
        <v>33</v>
      </c>
      <c r="E62" s="17"/>
      <c r="F62" s="18"/>
      <c r="G62" s="16"/>
      <c r="H62" s="17"/>
      <c r="I62" s="18" t="s">
        <v>72</v>
      </c>
      <c r="J62" s="16"/>
      <c r="K62" s="17" t="s">
        <v>99</v>
      </c>
      <c r="L62" s="18"/>
      <c r="M62" s="16"/>
      <c r="N62" s="17" t="s">
        <v>69</v>
      </c>
      <c r="O62" s="18"/>
      <c r="P62" s="16" t="s">
        <v>70</v>
      </c>
      <c r="Q62" s="17"/>
      <c r="R62" s="18" t="s">
        <v>66</v>
      </c>
      <c r="S62" s="16"/>
      <c r="T62" s="17"/>
      <c r="U62" s="18" t="s">
        <v>167</v>
      </c>
      <c r="V62" s="16"/>
      <c r="W62" s="17" t="s">
        <v>71</v>
      </c>
      <c r="X62" s="18"/>
      <c r="Y62" s="16"/>
      <c r="Z62" s="17"/>
      <c r="AA62" s="18"/>
      <c r="AB62" s="16"/>
      <c r="AC62" s="17" t="s">
        <v>72</v>
      </c>
      <c r="AD62" s="18"/>
      <c r="AE62" s="16"/>
      <c r="AF62" s="17"/>
      <c r="AG62" s="18"/>
      <c r="AH62" s="16"/>
      <c r="AI62" s="17" t="s">
        <v>68</v>
      </c>
      <c r="AJ62" s="18"/>
      <c r="AK62" s="16"/>
      <c r="AL62" s="17" t="s">
        <v>63</v>
      </c>
      <c r="AM62" s="18"/>
      <c r="AN62" s="7">
        <v>11</v>
      </c>
      <c r="AO62" s="8"/>
      <c r="AP62" s="42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</row>
    <row r="63" spans="1:258" x14ac:dyDescent="0.15">
      <c r="A63" s="164" t="s">
        <v>183</v>
      </c>
      <c r="B63" s="165"/>
      <c r="C63" s="166"/>
      <c r="D63" s="43"/>
      <c r="E63" s="14"/>
      <c r="F63" s="15"/>
      <c r="G63" s="13"/>
      <c r="H63" s="14"/>
      <c r="I63" s="15"/>
      <c r="J63" s="13"/>
      <c r="K63" s="14"/>
      <c r="L63" s="15"/>
      <c r="M63" s="13"/>
      <c r="N63" s="14"/>
      <c r="O63" s="15"/>
      <c r="P63" s="13"/>
      <c r="Q63" s="14"/>
      <c r="R63" s="75"/>
      <c r="S63" s="13"/>
      <c r="T63" s="14"/>
      <c r="U63" s="15"/>
      <c r="V63" s="13"/>
      <c r="W63" s="14"/>
      <c r="X63" s="15"/>
      <c r="Y63" s="13"/>
      <c r="Z63" s="14"/>
      <c r="AA63" s="15"/>
      <c r="AB63" s="13"/>
      <c r="AC63" s="14"/>
      <c r="AD63" s="15"/>
      <c r="AE63" s="13"/>
      <c r="AF63" s="14"/>
      <c r="AG63" s="15"/>
      <c r="AH63" s="13"/>
      <c r="AI63" s="14"/>
      <c r="AJ63" s="15"/>
      <c r="AK63" s="13"/>
      <c r="AL63" s="14"/>
      <c r="AM63" s="15"/>
      <c r="AN63" s="7" t="s">
        <v>187</v>
      </c>
      <c r="AO63" s="8"/>
      <c r="AP63" s="7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</row>
    <row r="64" spans="1:258" ht="15" customHeight="1" x14ac:dyDescent="0.15">
      <c r="A64" s="79" t="s">
        <v>178</v>
      </c>
      <c r="B64" s="80">
        <v>27</v>
      </c>
      <c r="C64" s="81" t="s">
        <v>179</v>
      </c>
      <c r="D64" s="52" t="s">
        <v>33</v>
      </c>
      <c r="E64" s="20"/>
      <c r="F64" s="21"/>
      <c r="G64" s="19"/>
      <c r="H64" s="20"/>
      <c r="I64" s="21" t="s">
        <v>72</v>
      </c>
      <c r="J64" s="19"/>
      <c r="K64" s="20" t="s">
        <v>99</v>
      </c>
      <c r="L64" s="21"/>
      <c r="M64" s="19"/>
      <c r="N64" s="20" t="s">
        <v>69</v>
      </c>
      <c r="O64" s="21"/>
      <c r="P64" s="19" t="s">
        <v>70</v>
      </c>
      <c r="Q64" s="20"/>
      <c r="R64" s="21" t="s">
        <v>66</v>
      </c>
      <c r="S64" s="19"/>
      <c r="T64" s="20"/>
      <c r="U64" s="21" t="s">
        <v>167</v>
      </c>
      <c r="V64" s="19"/>
      <c r="W64" s="20" t="s">
        <v>71</v>
      </c>
      <c r="X64" s="21"/>
      <c r="Y64" s="19"/>
      <c r="Z64" s="20"/>
      <c r="AA64" s="21"/>
      <c r="AB64" s="19"/>
      <c r="AC64" s="20" t="s">
        <v>72</v>
      </c>
      <c r="AD64" s="21"/>
      <c r="AE64" s="19"/>
      <c r="AF64" s="20"/>
      <c r="AG64" s="21"/>
      <c r="AH64" s="19"/>
      <c r="AI64" s="20" t="s">
        <v>68</v>
      </c>
      <c r="AJ64" s="21"/>
      <c r="AK64" s="19"/>
      <c r="AL64" s="20" t="s">
        <v>63</v>
      </c>
      <c r="AM64" s="21"/>
      <c r="AN64" s="37">
        <v>11</v>
      </c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</row>
    <row r="65" spans="1:258" ht="15" customHeight="1" x14ac:dyDescent="0.15"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</row>
    <row r="66" spans="1:258" x14ac:dyDescent="0.15">
      <c r="C66" s="8" t="s">
        <v>164</v>
      </c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  <c r="AL66" s="45"/>
      <c r="AM66" s="45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</row>
    <row r="67" spans="1:258" x14ac:dyDescent="0.15">
      <c r="A67" s="177" t="s">
        <v>0</v>
      </c>
      <c r="B67" s="177"/>
      <c r="C67" s="177"/>
      <c r="D67" s="46"/>
      <c r="E67" s="1" t="s">
        <v>1</v>
      </c>
      <c r="F67" s="82"/>
      <c r="G67" s="46"/>
      <c r="H67" s="1" t="s">
        <v>2</v>
      </c>
      <c r="I67" s="82"/>
      <c r="J67" s="46"/>
      <c r="K67" s="1" t="s">
        <v>3</v>
      </c>
      <c r="L67" s="82"/>
      <c r="M67" s="46"/>
      <c r="N67" s="1" t="s">
        <v>4</v>
      </c>
      <c r="O67" s="82"/>
      <c r="P67" s="46"/>
      <c r="Q67" s="1" t="s">
        <v>5</v>
      </c>
      <c r="R67" s="82"/>
      <c r="S67" s="46"/>
      <c r="T67" s="1" t="s">
        <v>6</v>
      </c>
      <c r="U67" s="82"/>
      <c r="V67" s="46"/>
      <c r="W67" s="1" t="s">
        <v>7</v>
      </c>
      <c r="X67" s="82"/>
      <c r="Y67" s="46"/>
      <c r="Z67" s="1" t="s">
        <v>8</v>
      </c>
      <c r="AA67" s="82"/>
      <c r="AB67" s="46"/>
      <c r="AC67" s="1" t="s">
        <v>9</v>
      </c>
      <c r="AD67" s="82"/>
      <c r="AE67" s="46"/>
      <c r="AF67" s="1" t="s">
        <v>10</v>
      </c>
      <c r="AG67" s="82"/>
      <c r="AH67" s="173" t="s">
        <v>114</v>
      </c>
      <c r="AI67" s="174"/>
      <c r="AJ67" s="175"/>
      <c r="AK67" s="46"/>
      <c r="AL67" s="1" t="s">
        <v>12</v>
      </c>
      <c r="AM67" s="82"/>
      <c r="AN67" s="37" t="s">
        <v>42</v>
      </c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</row>
    <row r="68" spans="1:258" x14ac:dyDescent="0.15">
      <c r="A68" s="178" t="s">
        <v>120</v>
      </c>
      <c r="B68" s="178"/>
      <c r="C68" s="178"/>
      <c r="D68" s="3" t="s">
        <v>15</v>
      </c>
      <c r="E68" s="4" t="s">
        <v>16</v>
      </c>
      <c r="F68" s="5" t="s">
        <v>17</v>
      </c>
      <c r="G68" s="3" t="s">
        <v>15</v>
      </c>
      <c r="H68" s="4" t="s">
        <v>16</v>
      </c>
      <c r="I68" s="5" t="s">
        <v>17</v>
      </c>
      <c r="J68" s="3" t="s">
        <v>15</v>
      </c>
      <c r="K68" s="4" t="s">
        <v>16</v>
      </c>
      <c r="L68" s="5" t="s">
        <v>17</v>
      </c>
      <c r="M68" s="3" t="s">
        <v>15</v>
      </c>
      <c r="N68" s="4" t="s">
        <v>16</v>
      </c>
      <c r="O68" s="5" t="s">
        <v>17</v>
      </c>
      <c r="P68" s="3" t="s">
        <v>15</v>
      </c>
      <c r="Q68" s="4" t="s">
        <v>16</v>
      </c>
      <c r="R68" s="5" t="s">
        <v>17</v>
      </c>
      <c r="S68" s="3" t="s">
        <v>15</v>
      </c>
      <c r="T68" s="4" t="s">
        <v>16</v>
      </c>
      <c r="U68" s="5" t="s">
        <v>17</v>
      </c>
      <c r="V68" s="3" t="s">
        <v>15</v>
      </c>
      <c r="W68" s="4" t="s">
        <v>16</v>
      </c>
      <c r="X68" s="5" t="s">
        <v>17</v>
      </c>
      <c r="Y68" s="3" t="s">
        <v>15</v>
      </c>
      <c r="Z68" s="4" t="s">
        <v>16</v>
      </c>
      <c r="AA68" s="5" t="s">
        <v>17</v>
      </c>
      <c r="AB68" s="3" t="s">
        <v>15</v>
      </c>
      <c r="AC68" s="4" t="s">
        <v>16</v>
      </c>
      <c r="AD68" s="5" t="s">
        <v>17</v>
      </c>
      <c r="AE68" s="3" t="s">
        <v>15</v>
      </c>
      <c r="AF68" s="4" t="s">
        <v>16</v>
      </c>
      <c r="AG68" s="5" t="s">
        <v>17</v>
      </c>
      <c r="AH68" s="3" t="s">
        <v>15</v>
      </c>
      <c r="AI68" s="4" t="s">
        <v>16</v>
      </c>
      <c r="AJ68" s="5" t="s">
        <v>17</v>
      </c>
      <c r="AK68" s="3" t="s">
        <v>15</v>
      </c>
      <c r="AL68" s="4" t="s">
        <v>16</v>
      </c>
      <c r="AM68" s="5" t="s">
        <v>17</v>
      </c>
      <c r="AN68" s="9" t="s">
        <v>43</v>
      </c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</row>
    <row r="69" spans="1:258" x14ac:dyDescent="0.15">
      <c r="A69" s="178" t="s">
        <v>159</v>
      </c>
      <c r="B69" s="178"/>
      <c r="C69" s="178"/>
      <c r="D69" s="83"/>
      <c r="E69" s="84">
        <v>39.200000000000003</v>
      </c>
      <c r="F69" s="85"/>
      <c r="G69" s="83">
        <f>B17+B29</f>
        <v>83.5</v>
      </c>
      <c r="H69" s="84">
        <v>342.1</v>
      </c>
      <c r="I69" s="85"/>
      <c r="J69" s="83"/>
      <c r="K69" s="84"/>
      <c r="L69" s="85">
        <f>B41</f>
        <v>39.200000000000003</v>
      </c>
      <c r="M69" s="83">
        <f>B17+B23+B29</f>
        <v>198.5</v>
      </c>
      <c r="N69" s="84"/>
      <c r="O69" s="85"/>
      <c r="P69" s="83"/>
      <c r="Q69" s="84"/>
      <c r="R69" s="85"/>
      <c r="S69" s="86">
        <f>B44</f>
        <v>350</v>
      </c>
      <c r="T69" s="84">
        <f>B5+B23+B35</f>
        <v>297.90000000000003</v>
      </c>
      <c r="U69" s="85"/>
      <c r="V69" s="83"/>
      <c r="W69" s="84"/>
      <c r="X69" s="85"/>
      <c r="Y69" s="83"/>
      <c r="Z69" s="84">
        <f>B5+B11+B17+B23+B29+B35+B41</f>
        <v>464.8</v>
      </c>
      <c r="AA69" s="85"/>
      <c r="AB69" s="83"/>
      <c r="AC69" s="84"/>
      <c r="AD69" s="85"/>
      <c r="AE69" s="83"/>
      <c r="AF69" s="84"/>
      <c r="AG69" s="85"/>
      <c r="AH69" s="83"/>
      <c r="AI69" s="84"/>
      <c r="AJ69" s="85"/>
      <c r="AK69" s="83">
        <f>32+25.8</f>
        <v>57.8</v>
      </c>
      <c r="AL69" s="84"/>
      <c r="AM69" s="85"/>
      <c r="AN69" s="87">
        <f>SUM(D69:AM69)</f>
        <v>1873</v>
      </c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</row>
    <row r="70" spans="1:258" x14ac:dyDescent="0.15">
      <c r="A70" s="179" t="s">
        <v>158</v>
      </c>
      <c r="B70" s="179"/>
      <c r="C70" s="179"/>
      <c r="D70" s="88"/>
      <c r="E70" s="89"/>
      <c r="F70" s="90"/>
      <c r="G70" s="88"/>
      <c r="H70" s="89"/>
      <c r="I70" s="90"/>
      <c r="J70" s="88"/>
      <c r="K70" s="89"/>
      <c r="L70" s="90">
        <v>350</v>
      </c>
      <c r="M70" s="88"/>
      <c r="N70" s="89"/>
      <c r="O70" s="90"/>
      <c r="P70" s="88"/>
      <c r="Q70" s="89"/>
      <c r="R70" s="90"/>
      <c r="S70" s="88"/>
      <c r="T70" s="89"/>
      <c r="U70" s="90"/>
      <c r="V70" s="88"/>
      <c r="W70" s="89"/>
      <c r="X70" s="90"/>
      <c r="Y70" s="88"/>
      <c r="Z70" s="89"/>
      <c r="AA70" s="90"/>
      <c r="AB70" s="88"/>
      <c r="AC70" s="89"/>
      <c r="AD70" s="90"/>
      <c r="AE70" s="88"/>
      <c r="AF70" s="89"/>
      <c r="AG70" s="90"/>
      <c r="AH70" s="88"/>
      <c r="AI70" s="89"/>
      <c r="AJ70" s="90"/>
      <c r="AK70" s="88"/>
      <c r="AL70" s="89"/>
      <c r="AM70" s="90"/>
      <c r="AN70" s="87">
        <f t="shared" ref="AN70:AN86" si="0">SUM(D70:AM70)</f>
        <v>350</v>
      </c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</row>
    <row r="71" spans="1:258" x14ac:dyDescent="0.15">
      <c r="A71" s="179" t="s">
        <v>157</v>
      </c>
      <c r="B71" s="179"/>
      <c r="C71" s="179"/>
      <c r="D71" s="88"/>
      <c r="E71" s="89"/>
      <c r="F71" s="90"/>
      <c r="G71" s="88">
        <f>B44</f>
        <v>350</v>
      </c>
      <c r="H71" s="89"/>
      <c r="I71" s="90"/>
      <c r="J71" s="88"/>
      <c r="K71" s="89"/>
      <c r="L71" s="90"/>
      <c r="M71" s="88"/>
      <c r="N71" s="89">
        <f>B11</f>
        <v>44.2</v>
      </c>
      <c r="O71" s="90"/>
      <c r="P71" s="88"/>
      <c r="Q71" s="89"/>
      <c r="R71" s="90"/>
      <c r="S71" s="88"/>
      <c r="T71" s="89"/>
      <c r="U71" s="90"/>
      <c r="V71" s="88"/>
      <c r="W71" s="89"/>
      <c r="X71" s="90"/>
      <c r="Y71" s="88">
        <f>B44</f>
        <v>350</v>
      </c>
      <c r="Z71" s="89"/>
      <c r="AA71" s="90"/>
      <c r="AB71" s="88"/>
      <c r="AC71" s="89"/>
      <c r="AD71" s="90"/>
      <c r="AE71" s="88"/>
      <c r="AF71" s="89"/>
      <c r="AG71" s="90"/>
      <c r="AH71" s="88"/>
      <c r="AI71" s="89"/>
      <c r="AJ71" s="90"/>
      <c r="AK71" s="88"/>
      <c r="AL71" s="89"/>
      <c r="AM71" s="90"/>
      <c r="AN71" s="87">
        <f t="shared" si="0"/>
        <v>744.2</v>
      </c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</row>
    <row r="72" spans="1:258" x14ac:dyDescent="0.15">
      <c r="A72" s="178" t="s">
        <v>227</v>
      </c>
      <c r="B72" s="178"/>
      <c r="C72" s="178"/>
      <c r="D72" s="83">
        <f>B11+B29+B50+B52</f>
        <v>184.5</v>
      </c>
      <c r="E72" s="84"/>
      <c r="F72" s="85"/>
      <c r="G72" s="83"/>
      <c r="H72" s="84"/>
      <c r="I72" s="85">
        <f>B5+B11+B17+B23+B29+B35+B41+B50+B52</f>
        <v>568.59999999999991</v>
      </c>
      <c r="J72" s="83"/>
      <c r="K72" s="84"/>
      <c r="L72" s="85">
        <f>B5+B11+B17+B23+B29+B35+B50</f>
        <v>497.6</v>
      </c>
      <c r="M72" s="83"/>
      <c r="N72" s="84">
        <f>B44</f>
        <v>350</v>
      </c>
      <c r="O72" s="85">
        <f>B5+B17+B23+B29+B35+B41+B50+B52+B54</f>
        <v>560.6</v>
      </c>
      <c r="P72" s="83"/>
      <c r="Q72" s="84"/>
      <c r="R72" s="85">
        <f>B5+B11+B17+B23+B29+B35+B41+B44+B54</f>
        <v>851</v>
      </c>
      <c r="S72" s="83"/>
      <c r="T72" s="84">
        <f>B17+B50+B52+B54</f>
        <v>187</v>
      </c>
      <c r="U72" s="85"/>
      <c r="V72" s="83">
        <f>B5+B17+B23+B35+B44+B50+B52+B54</f>
        <v>834.90000000000009</v>
      </c>
      <c r="W72" s="84"/>
      <c r="X72" s="85"/>
      <c r="Y72" s="83"/>
      <c r="Z72" s="84"/>
      <c r="AA72" s="85"/>
      <c r="AB72" s="83"/>
      <c r="AC72" s="84"/>
      <c r="AD72" s="85"/>
      <c r="AE72" s="83"/>
      <c r="AF72" s="84"/>
      <c r="AG72" s="85"/>
      <c r="AH72" s="83">
        <f>B11+B29+B41+B52</f>
        <v>151.70000000000002</v>
      </c>
      <c r="AI72" s="84"/>
      <c r="AJ72" s="85"/>
      <c r="AK72" s="83"/>
      <c r="AL72" s="84"/>
      <c r="AM72" s="85"/>
      <c r="AN72" s="87">
        <f t="shared" si="0"/>
        <v>4185.8999999999996</v>
      </c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</row>
    <row r="73" spans="1:258" x14ac:dyDescent="0.15">
      <c r="A73" s="176" t="s">
        <v>228</v>
      </c>
      <c r="B73" s="176"/>
      <c r="C73" s="176"/>
      <c r="D73" s="83"/>
      <c r="E73" s="84"/>
      <c r="F73" s="85"/>
      <c r="G73" s="83"/>
      <c r="H73" s="84"/>
      <c r="I73" s="85"/>
      <c r="J73" s="83"/>
      <c r="K73" s="84"/>
      <c r="L73" s="85"/>
      <c r="M73" s="83"/>
      <c r="N73" s="84"/>
      <c r="O73" s="85"/>
      <c r="P73" s="83"/>
      <c r="Q73" s="84"/>
      <c r="R73" s="85"/>
      <c r="S73" s="83"/>
      <c r="T73" s="84"/>
      <c r="U73" s="85"/>
      <c r="V73" s="83"/>
      <c r="W73" s="84"/>
      <c r="X73" s="85"/>
      <c r="Y73" s="83"/>
      <c r="Z73" s="84"/>
      <c r="AA73" s="85"/>
      <c r="AB73" s="83">
        <f>B5-32+B17+B23</f>
        <v>265.3</v>
      </c>
      <c r="AC73" s="84"/>
      <c r="AD73" s="85"/>
      <c r="AE73" s="83"/>
      <c r="AF73" s="84"/>
      <c r="AG73" s="85"/>
      <c r="AH73" s="83">
        <f>B5-32+B17</f>
        <v>150.30000000000001</v>
      </c>
      <c r="AI73" s="84"/>
      <c r="AJ73" s="85"/>
      <c r="AK73" s="83"/>
      <c r="AL73" s="84"/>
      <c r="AM73" s="85"/>
      <c r="AN73" s="87">
        <f t="shared" si="0"/>
        <v>415.6</v>
      </c>
      <c r="AO73" s="8" t="s">
        <v>206</v>
      </c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</row>
    <row r="74" spans="1:258" x14ac:dyDescent="0.15">
      <c r="A74" s="176" t="s">
        <v>229</v>
      </c>
      <c r="B74" s="176"/>
      <c r="C74" s="176"/>
      <c r="D74" s="83"/>
      <c r="E74" s="84"/>
      <c r="F74" s="85">
        <f>B5-32+B17+B23</f>
        <v>265.3</v>
      </c>
      <c r="G74" s="83"/>
      <c r="H74" s="84"/>
      <c r="I74" s="85"/>
      <c r="J74" s="83"/>
      <c r="K74" s="84"/>
      <c r="L74" s="85"/>
      <c r="M74" s="83"/>
      <c r="N74" s="84"/>
      <c r="O74" s="85"/>
      <c r="P74" s="83"/>
      <c r="Q74" s="84"/>
      <c r="R74" s="85"/>
      <c r="S74" s="83"/>
      <c r="T74" s="84"/>
      <c r="U74" s="85"/>
      <c r="V74" s="83"/>
      <c r="W74" s="84"/>
      <c r="X74" s="85"/>
      <c r="Y74" s="83"/>
      <c r="Z74" s="84"/>
      <c r="AA74" s="85"/>
      <c r="AB74" s="83"/>
      <c r="AC74" s="84"/>
      <c r="AD74" s="85"/>
      <c r="AE74" s="83"/>
      <c r="AF74" s="84"/>
      <c r="AG74" s="85"/>
      <c r="AH74" s="83"/>
      <c r="AI74" s="84"/>
      <c r="AJ74" s="85"/>
      <c r="AK74" s="83"/>
      <c r="AL74" s="84"/>
      <c r="AM74" s="85"/>
      <c r="AN74" s="87">
        <f>SUM(D74:AM74)</f>
        <v>265.3</v>
      </c>
      <c r="AO74" s="8" t="s">
        <v>206</v>
      </c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</row>
    <row r="75" spans="1:258" x14ac:dyDescent="0.15">
      <c r="A75" s="178" t="s">
        <v>102</v>
      </c>
      <c r="B75" s="178"/>
      <c r="C75" s="178"/>
      <c r="D75" s="83">
        <f>B5+B11+B17+B23+B29+B35+B41+B44+B52+B62+B64</f>
        <v>1010.5999999999999</v>
      </c>
      <c r="E75" s="84"/>
      <c r="F75" s="85"/>
      <c r="G75" s="83"/>
      <c r="H75" s="84"/>
      <c r="I75" s="85"/>
      <c r="J75" s="83"/>
      <c r="K75" s="84"/>
      <c r="L75" s="85"/>
      <c r="M75" s="83"/>
      <c r="N75" s="84"/>
      <c r="O75" s="85"/>
      <c r="P75" s="83"/>
      <c r="Q75" s="84"/>
      <c r="R75" s="85"/>
      <c r="S75" s="83"/>
      <c r="T75" s="84"/>
      <c r="U75" s="85"/>
      <c r="V75" s="83"/>
      <c r="W75" s="84"/>
      <c r="X75" s="85"/>
      <c r="Y75" s="83"/>
      <c r="Z75" s="84"/>
      <c r="AA75" s="85"/>
      <c r="AB75" s="83"/>
      <c r="AC75" s="84"/>
      <c r="AD75" s="85"/>
      <c r="AE75" s="83"/>
      <c r="AF75" s="84"/>
      <c r="AG75" s="85"/>
      <c r="AH75" s="83"/>
      <c r="AI75" s="84"/>
      <c r="AJ75" s="85"/>
      <c r="AK75" s="83"/>
      <c r="AL75" s="84"/>
      <c r="AM75" s="85"/>
      <c r="AN75" s="87">
        <f>SUM(D75:AM75)</f>
        <v>1010.5999999999999</v>
      </c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</row>
    <row r="76" spans="1:258" x14ac:dyDescent="0.15">
      <c r="A76" s="178" t="s">
        <v>103</v>
      </c>
      <c r="B76" s="178"/>
      <c r="C76" s="178"/>
      <c r="D76" s="83"/>
      <c r="E76" s="84"/>
      <c r="F76" s="85"/>
      <c r="G76" s="83"/>
      <c r="H76" s="84"/>
      <c r="I76" s="85">
        <f>B5+B11+B17+B23+B29+B35+B41+B50+B56+B62+B64</f>
        <v>741.4</v>
      </c>
      <c r="J76" s="83"/>
      <c r="K76" s="84"/>
      <c r="L76" s="85"/>
      <c r="M76" s="83"/>
      <c r="N76" s="84"/>
      <c r="O76" s="85"/>
      <c r="P76" s="83"/>
      <c r="Q76" s="84"/>
      <c r="R76" s="85"/>
      <c r="S76" s="83"/>
      <c r="T76" s="84"/>
      <c r="U76" s="85"/>
      <c r="V76" s="83"/>
      <c r="W76" s="84"/>
      <c r="X76" s="85"/>
      <c r="Y76" s="83"/>
      <c r="Z76" s="84"/>
      <c r="AA76" s="85"/>
      <c r="AB76" s="83"/>
      <c r="AC76" s="84">
        <f>B5+B11+B17+B23+B29+B35+B41+B62+B64</f>
        <v>628.79999999999995</v>
      </c>
      <c r="AD76" s="85"/>
      <c r="AE76" s="83"/>
      <c r="AF76" s="84"/>
      <c r="AG76" s="85"/>
      <c r="AH76" s="83"/>
      <c r="AI76" s="84"/>
      <c r="AJ76" s="85"/>
      <c r="AK76" s="83"/>
      <c r="AL76" s="84"/>
      <c r="AM76" s="85"/>
      <c r="AN76" s="87">
        <f t="shared" si="0"/>
        <v>1370.1999999999998</v>
      </c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</row>
    <row r="77" spans="1:258" ht="13.5" customHeight="1" x14ac:dyDescent="0.15">
      <c r="A77" s="178" t="s">
        <v>104</v>
      </c>
      <c r="B77" s="178"/>
      <c r="C77" s="178"/>
      <c r="D77" s="83"/>
      <c r="E77" s="84"/>
      <c r="F77" s="85"/>
      <c r="G77" s="83"/>
      <c r="H77" s="84"/>
      <c r="I77" s="85"/>
      <c r="J77" s="83"/>
      <c r="K77" s="84">
        <f>B5+B11+B17+B23+B29+B35+B41+B52+B56+B62+B64</f>
        <v>701.2</v>
      </c>
      <c r="L77" s="85"/>
      <c r="M77" s="83"/>
      <c r="N77" s="84"/>
      <c r="O77" s="85"/>
      <c r="P77" s="83"/>
      <c r="Q77" s="84"/>
      <c r="R77" s="85"/>
      <c r="S77" s="83"/>
      <c r="T77" s="84"/>
      <c r="U77" s="85"/>
      <c r="V77" s="83"/>
      <c r="W77" s="84"/>
      <c r="X77" s="85"/>
      <c r="Y77" s="83"/>
      <c r="Z77" s="84"/>
      <c r="AA77" s="85"/>
      <c r="AB77" s="83"/>
      <c r="AC77" s="84"/>
      <c r="AD77" s="85"/>
      <c r="AE77" s="83"/>
      <c r="AF77" s="84"/>
      <c r="AG77" s="85"/>
      <c r="AH77" s="83"/>
      <c r="AI77" s="84"/>
      <c r="AJ77" s="85"/>
      <c r="AK77" s="83"/>
      <c r="AL77" s="84"/>
      <c r="AM77" s="85"/>
      <c r="AN77" s="87">
        <f t="shared" si="0"/>
        <v>701.2</v>
      </c>
      <c r="AO77" s="91"/>
      <c r="AP77" s="92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</row>
    <row r="78" spans="1:258" x14ac:dyDescent="0.15">
      <c r="A78" s="178" t="s">
        <v>105</v>
      </c>
      <c r="B78" s="178"/>
      <c r="C78" s="178"/>
      <c r="D78" s="83"/>
      <c r="E78" s="84"/>
      <c r="F78" s="85"/>
      <c r="G78" s="83"/>
      <c r="H78" s="84"/>
      <c r="I78" s="85"/>
      <c r="J78" s="83"/>
      <c r="K78" s="84"/>
      <c r="L78" s="85"/>
      <c r="M78" s="83"/>
      <c r="N78" s="84">
        <f>B5+B11+B17+B23+B29+B35+B41+B44+B54+B56+B62+B64</f>
        <v>1055.5999999999999</v>
      </c>
      <c r="O78" s="85"/>
      <c r="P78" s="83"/>
      <c r="Q78" s="84"/>
      <c r="R78" s="85"/>
      <c r="S78" s="83"/>
      <c r="T78" s="84"/>
      <c r="U78" s="85"/>
      <c r="V78" s="83"/>
      <c r="W78" s="84"/>
      <c r="X78" s="85"/>
      <c r="Y78" s="83"/>
      <c r="Z78" s="84"/>
      <c r="AA78" s="85"/>
      <c r="AB78" s="83"/>
      <c r="AC78" s="84"/>
      <c r="AD78" s="85"/>
      <c r="AE78" s="83"/>
      <c r="AF78" s="84"/>
      <c r="AG78" s="85"/>
      <c r="AH78" s="83"/>
      <c r="AI78" s="84"/>
      <c r="AJ78" s="85"/>
      <c r="AK78" s="83"/>
      <c r="AL78" s="84"/>
      <c r="AM78" s="85"/>
      <c r="AN78" s="87">
        <f t="shared" si="0"/>
        <v>1055.5999999999999</v>
      </c>
      <c r="AO78" s="76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</row>
    <row r="79" spans="1:258" x14ac:dyDescent="0.15">
      <c r="A79" s="178" t="s">
        <v>106</v>
      </c>
      <c r="B79" s="178"/>
      <c r="C79" s="178"/>
      <c r="D79" s="83"/>
      <c r="E79" s="84"/>
      <c r="F79" s="85"/>
      <c r="G79" s="83"/>
      <c r="H79" s="84"/>
      <c r="I79" s="85"/>
      <c r="J79" s="83"/>
      <c r="K79" s="84"/>
      <c r="L79" s="85"/>
      <c r="M79" s="83"/>
      <c r="N79" s="84"/>
      <c r="O79" s="85"/>
      <c r="P79" s="83">
        <f>B5+B11+B17+B23+B29+B35+B41+B44+B52+B54+B56+B62+B64</f>
        <v>1087.4000000000001</v>
      </c>
      <c r="Q79" s="84"/>
      <c r="R79" s="85"/>
      <c r="S79" s="83"/>
      <c r="T79" s="84"/>
      <c r="U79" s="85"/>
      <c r="V79" s="83"/>
      <c r="W79" s="84"/>
      <c r="X79" s="85"/>
      <c r="Y79" s="83"/>
      <c r="Z79" s="84"/>
      <c r="AA79" s="85"/>
      <c r="AB79" s="83"/>
      <c r="AC79" s="84"/>
      <c r="AD79" s="85"/>
      <c r="AE79" s="83"/>
      <c r="AF79" s="84"/>
      <c r="AG79" s="85"/>
      <c r="AH79" s="83"/>
      <c r="AI79" s="84"/>
      <c r="AJ79" s="85"/>
      <c r="AK79" s="83"/>
      <c r="AL79" s="84"/>
      <c r="AM79" s="85"/>
      <c r="AN79" s="87">
        <f t="shared" si="0"/>
        <v>1087.4000000000001</v>
      </c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</row>
    <row r="80" spans="1:258" x14ac:dyDescent="0.15">
      <c r="A80" s="178" t="s">
        <v>107</v>
      </c>
      <c r="B80" s="178"/>
      <c r="C80" s="178"/>
      <c r="D80" s="83"/>
      <c r="E80" s="84"/>
      <c r="F80" s="85"/>
      <c r="G80" s="83"/>
      <c r="H80" s="84"/>
      <c r="I80" s="85"/>
      <c r="J80" s="83"/>
      <c r="K80" s="84"/>
      <c r="L80" s="85"/>
      <c r="M80" s="83"/>
      <c r="N80" s="84"/>
      <c r="O80" s="85"/>
      <c r="P80" s="83"/>
      <c r="Q80" s="84"/>
      <c r="R80" s="85">
        <f>B5+B11+B17+B23+B29+B35+B41+B44+B50+B54+B56+B62+B64</f>
        <v>1127.5999999999999</v>
      </c>
      <c r="S80" s="83"/>
      <c r="T80" s="84"/>
      <c r="U80" s="85"/>
      <c r="V80" s="83"/>
      <c r="W80" s="84"/>
      <c r="X80" s="85"/>
      <c r="Y80" s="83"/>
      <c r="Z80" s="84"/>
      <c r="AA80" s="85"/>
      <c r="AB80" s="83"/>
      <c r="AC80" s="84"/>
      <c r="AD80" s="85"/>
      <c r="AE80" s="83"/>
      <c r="AF80" s="84"/>
      <c r="AG80" s="85"/>
      <c r="AH80" s="83"/>
      <c r="AI80" s="84"/>
      <c r="AJ80" s="85"/>
      <c r="AK80" s="83"/>
      <c r="AL80" s="84"/>
      <c r="AM80" s="85"/>
      <c r="AN80" s="87">
        <f t="shared" si="0"/>
        <v>1127.5999999999999</v>
      </c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</row>
    <row r="81" spans="1:258" x14ac:dyDescent="0.15">
      <c r="A81" s="178" t="s">
        <v>108</v>
      </c>
      <c r="B81" s="178"/>
      <c r="C81" s="178"/>
      <c r="D81" s="83"/>
      <c r="E81" s="84"/>
      <c r="F81" s="85"/>
      <c r="G81" s="83"/>
      <c r="H81" s="84"/>
      <c r="I81" s="85"/>
      <c r="J81" s="83"/>
      <c r="K81" s="84"/>
      <c r="L81" s="85"/>
      <c r="M81" s="83"/>
      <c r="N81" s="84"/>
      <c r="O81" s="85"/>
      <c r="P81" s="83"/>
      <c r="Q81" s="84"/>
      <c r="R81" s="85"/>
      <c r="S81" s="83"/>
      <c r="T81" s="84"/>
      <c r="U81" s="85">
        <f>B5+B11+B17+B23+B29+B35+B41+B44+B52+B54+B56+B62+B64</f>
        <v>1087.4000000000001</v>
      </c>
      <c r="V81" s="83"/>
      <c r="W81" s="84"/>
      <c r="X81" s="85"/>
      <c r="Y81" s="83"/>
      <c r="Z81" s="84"/>
      <c r="AA81" s="85"/>
      <c r="AB81" s="83"/>
      <c r="AC81" s="84"/>
      <c r="AD81" s="85"/>
      <c r="AE81" s="83"/>
      <c r="AF81" s="84"/>
      <c r="AG81" s="85"/>
      <c r="AH81" s="83"/>
      <c r="AI81" s="84"/>
      <c r="AJ81" s="85"/>
      <c r="AK81" s="83"/>
      <c r="AL81" s="84"/>
      <c r="AM81" s="85"/>
      <c r="AN81" s="87">
        <f t="shared" si="0"/>
        <v>1087.4000000000001</v>
      </c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</row>
    <row r="82" spans="1:258" x14ac:dyDescent="0.15">
      <c r="A82" s="178" t="s">
        <v>109</v>
      </c>
      <c r="B82" s="178"/>
      <c r="C82" s="178"/>
      <c r="D82" s="83"/>
      <c r="E82" s="84"/>
      <c r="F82" s="85"/>
      <c r="G82" s="83"/>
      <c r="H82" s="84"/>
      <c r="I82" s="85"/>
      <c r="J82" s="83"/>
      <c r="K82" s="84"/>
      <c r="L82" s="85"/>
      <c r="M82" s="83"/>
      <c r="N82" s="84"/>
      <c r="O82" s="85"/>
      <c r="P82" s="83"/>
      <c r="Q82" s="84"/>
      <c r="R82" s="85"/>
      <c r="S82" s="83"/>
      <c r="T82" s="84"/>
      <c r="U82" s="85"/>
      <c r="V82" s="83"/>
      <c r="W82" s="84">
        <f>B5+B11+B17+B23+B29+B35+B41+B44+B50+B62+B64</f>
        <v>1050.8</v>
      </c>
      <c r="X82" s="85"/>
      <c r="Y82" s="83"/>
      <c r="Z82" s="84"/>
      <c r="AA82" s="85"/>
      <c r="AB82" s="83"/>
      <c r="AC82" s="84"/>
      <c r="AD82" s="85"/>
      <c r="AE82" s="83"/>
      <c r="AF82" s="84"/>
      <c r="AG82" s="85"/>
      <c r="AH82" s="83"/>
      <c r="AI82" s="84"/>
      <c r="AJ82" s="85"/>
      <c r="AK82" s="83"/>
      <c r="AL82" s="84">
        <f>B5+B11+B17+B23+B29+B35+B41+B44+B52+B62+B64</f>
        <v>1010.5999999999999</v>
      </c>
      <c r="AM82" s="85"/>
      <c r="AN82" s="87">
        <f t="shared" si="0"/>
        <v>2061.3999999999996</v>
      </c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</row>
    <row r="83" spans="1:258" x14ac:dyDescent="0.15">
      <c r="A83" s="178" t="s">
        <v>110</v>
      </c>
      <c r="B83" s="178"/>
      <c r="C83" s="178"/>
      <c r="D83" s="83"/>
      <c r="E83" s="84"/>
      <c r="F83" s="85"/>
      <c r="G83" s="83"/>
      <c r="H83" s="84"/>
      <c r="I83" s="85"/>
      <c r="J83" s="83"/>
      <c r="K83" s="84"/>
      <c r="L83" s="85"/>
      <c r="M83" s="83"/>
      <c r="N83" s="84"/>
      <c r="O83" s="85"/>
      <c r="P83" s="83"/>
      <c r="Q83" s="84"/>
      <c r="R83" s="85"/>
      <c r="S83" s="83"/>
      <c r="T83" s="84"/>
      <c r="U83" s="85"/>
      <c r="V83" s="83"/>
      <c r="W83" s="84"/>
      <c r="X83" s="85"/>
      <c r="Y83" s="83"/>
      <c r="Z83" s="84"/>
      <c r="AA83" s="85"/>
      <c r="AB83" s="83"/>
      <c r="AC83" s="84"/>
      <c r="AD83" s="85"/>
      <c r="AE83" s="83"/>
      <c r="AF83" s="84"/>
      <c r="AG83" s="85"/>
      <c r="AH83" s="83"/>
      <c r="AI83" s="84">
        <f>B5+B11+B17+B23+B29+B35+B41+B62+B64</f>
        <v>628.79999999999995</v>
      </c>
      <c r="AJ83" s="85"/>
      <c r="AK83" s="83"/>
      <c r="AL83" s="84"/>
      <c r="AM83" s="85"/>
      <c r="AN83" s="87">
        <f t="shared" si="0"/>
        <v>628.79999999999995</v>
      </c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</row>
    <row r="84" spans="1:258" x14ac:dyDescent="0.15">
      <c r="A84" s="178" t="s">
        <v>111</v>
      </c>
      <c r="B84" s="178"/>
      <c r="C84" s="178"/>
      <c r="D84" s="83"/>
      <c r="E84" s="84"/>
      <c r="F84" s="85"/>
      <c r="G84" s="83"/>
      <c r="H84" s="84">
        <v>323.8</v>
      </c>
      <c r="I84" s="85"/>
      <c r="J84" s="83"/>
      <c r="K84" s="84"/>
      <c r="L84" s="85"/>
      <c r="M84" s="83">
        <v>323.8</v>
      </c>
      <c r="N84" s="84"/>
      <c r="O84" s="85"/>
      <c r="P84" s="83"/>
      <c r="Q84" s="84"/>
      <c r="R84" s="85">
        <v>323.8</v>
      </c>
      <c r="S84" s="83"/>
      <c r="T84" s="84">
        <v>323.8</v>
      </c>
      <c r="U84" s="85"/>
      <c r="V84" s="83"/>
      <c r="W84" s="84">
        <v>323.8</v>
      </c>
      <c r="X84" s="85"/>
      <c r="Y84" s="83"/>
      <c r="Z84" s="84"/>
      <c r="AA84" s="85"/>
      <c r="AB84" s="83"/>
      <c r="AC84" s="84"/>
      <c r="AD84" s="85"/>
      <c r="AE84" s="83"/>
      <c r="AF84" s="84"/>
      <c r="AG84" s="85"/>
      <c r="AH84" s="83"/>
      <c r="AI84" s="84"/>
      <c r="AJ84" s="85"/>
      <c r="AK84" s="83"/>
      <c r="AL84" s="84"/>
      <c r="AM84" s="85"/>
      <c r="AN84" s="87">
        <f t="shared" si="0"/>
        <v>1619</v>
      </c>
      <c r="AO84" s="40" t="s">
        <v>192</v>
      </c>
    </row>
    <row r="85" spans="1:258" x14ac:dyDescent="0.15">
      <c r="A85" s="178" t="s">
        <v>112</v>
      </c>
      <c r="B85" s="178"/>
      <c r="C85" s="178"/>
      <c r="D85" s="93"/>
      <c r="E85" s="89">
        <f>B6+B12+B18+B24+B30+B36+B45+B57</f>
        <v>166.4</v>
      </c>
      <c r="F85" s="90"/>
      <c r="G85" s="88"/>
      <c r="H85" s="89">
        <f>B6+B12+B18+B24+B30+B36+B45+B57</f>
        <v>166.4</v>
      </c>
      <c r="I85" s="90"/>
      <c r="J85" s="88">
        <f>B6+B12+B18+B24+B30+B36+B45+B57</f>
        <v>166.4</v>
      </c>
      <c r="K85" s="89"/>
      <c r="L85" s="90"/>
      <c r="M85" s="88">
        <f>B6+B12+B18+B24+B30+B36+B45+B57</f>
        <v>166.4</v>
      </c>
      <c r="N85" s="89"/>
      <c r="O85" s="90"/>
      <c r="P85" s="88">
        <f>B6+B12+B18+B24+B30+B36+B45+B57</f>
        <v>166.4</v>
      </c>
      <c r="Q85" s="89"/>
      <c r="R85" s="90">
        <f>P85</f>
        <v>166.4</v>
      </c>
      <c r="S85" s="88"/>
      <c r="T85" s="89">
        <f>B6+B12+B18+B24+B30+B36+B45+B57</f>
        <v>166.4</v>
      </c>
      <c r="U85" s="90"/>
      <c r="V85" s="88"/>
      <c r="W85" s="89">
        <f>B6+B12+B18+B24+B30+B36+B45+B57</f>
        <v>166.4</v>
      </c>
      <c r="X85" s="90"/>
      <c r="Y85" s="88"/>
      <c r="Z85" s="89"/>
      <c r="AA85" s="90"/>
      <c r="AB85" s="88"/>
      <c r="AC85" s="89"/>
      <c r="AD85" s="90"/>
      <c r="AE85" s="88"/>
      <c r="AF85" s="89"/>
      <c r="AG85" s="90"/>
      <c r="AH85" s="88"/>
      <c r="AI85" s="89"/>
      <c r="AJ85" s="90"/>
      <c r="AK85" s="88"/>
      <c r="AL85" s="89"/>
      <c r="AM85" s="90"/>
      <c r="AN85" s="94">
        <f>SUM(D85:AM85)</f>
        <v>1331.2</v>
      </c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</row>
    <row r="86" spans="1:258" x14ac:dyDescent="0.15">
      <c r="A86" s="178" t="s">
        <v>113</v>
      </c>
      <c r="B86" s="178"/>
      <c r="C86" s="178"/>
      <c r="D86" s="83"/>
      <c r="E86" s="84"/>
      <c r="F86" s="85"/>
      <c r="G86" s="83"/>
      <c r="H86" s="84"/>
      <c r="I86" s="85"/>
      <c r="J86" s="83"/>
      <c r="K86" s="84"/>
      <c r="L86" s="85"/>
      <c r="M86" s="83"/>
      <c r="N86" s="84"/>
      <c r="O86" s="85"/>
      <c r="P86" s="83"/>
      <c r="Q86" s="84"/>
      <c r="R86" s="85"/>
      <c r="S86" s="83"/>
      <c r="T86" s="84"/>
      <c r="U86" s="85"/>
      <c r="V86" s="83">
        <v>125</v>
      </c>
      <c r="W86" s="84"/>
      <c r="X86" s="85"/>
      <c r="Y86" s="83"/>
      <c r="Z86" s="84"/>
      <c r="AA86" s="85"/>
      <c r="AB86" s="83"/>
      <c r="AC86" s="84"/>
      <c r="AD86" s="85"/>
      <c r="AE86" s="83"/>
      <c r="AF86" s="84"/>
      <c r="AG86" s="85"/>
      <c r="AH86" s="83"/>
      <c r="AI86" s="84"/>
      <c r="AJ86" s="85"/>
      <c r="AK86" s="83"/>
      <c r="AL86" s="84">
        <v>125</v>
      </c>
      <c r="AM86" s="85"/>
      <c r="AN86" s="87">
        <f t="shared" si="0"/>
        <v>250</v>
      </c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</row>
    <row r="87" spans="1:258" x14ac:dyDescent="0.15">
      <c r="AO87" s="8"/>
      <c r="AP87" s="92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</row>
    <row r="89" spans="1:258" x14ac:dyDescent="0.15"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  <c r="IW89" s="8"/>
      <c r="IX89" s="8"/>
    </row>
    <row r="90" spans="1:258" x14ac:dyDescent="0.15">
      <c r="C90" s="40" t="s">
        <v>208</v>
      </c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</row>
    <row r="91" spans="1:258" x14ac:dyDescent="0.15">
      <c r="C91" s="40" t="s">
        <v>214</v>
      </c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</row>
    <row r="92" spans="1:258" x14ac:dyDescent="0.15"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</row>
    <row r="93" spans="1:258" x14ac:dyDescent="0.15">
      <c r="D93" s="190" t="s">
        <v>191</v>
      </c>
      <c r="E93" s="190"/>
      <c r="F93" s="190"/>
      <c r="G93" s="190"/>
      <c r="T93" s="188" t="s">
        <v>160</v>
      </c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</row>
    <row r="94" spans="1:258" x14ac:dyDescent="0.15">
      <c r="D94" s="96" t="s">
        <v>44</v>
      </c>
      <c r="E94" s="97"/>
      <c r="F94" s="98"/>
      <c r="G94" s="98" t="s">
        <v>45</v>
      </c>
      <c r="H94" s="98"/>
      <c r="I94" s="99"/>
      <c r="J94" s="97"/>
      <c r="K94" s="98" t="s">
        <v>46</v>
      </c>
      <c r="L94" s="99"/>
      <c r="M94" s="97"/>
      <c r="N94" s="98" t="s">
        <v>47</v>
      </c>
      <c r="O94" s="99"/>
      <c r="T94" s="186" t="s">
        <v>161</v>
      </c>
      <c r="U94" s="186"/>
      <c r="V94" s="186"/>
      <c r="W94" s="186"/>
      <c r="X94" s="186"/>
      <c r="Y94" s="186"/>
      <c r="Z94" s="186"/>
      <c r="AA94" s="186"/>
      <c r="AB94" s="186"/>
      <c r="AC94" s="186"/>
      <c r="AD94" s="189">
        <f>AN69</f>
        <v>1873</v>
      </c>
      <c r="AE94" s="189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</row>
    <row r="95" spans="1:258" x14ac:dyDescent="0.15">
      <c r="D95" s="2" t="s">
        <v>22</v>
      </c>
      <c r="E95" s="100" t="s">
        <v>52</v>
      </c>
      <c r="F95" s="101"/>
      <c r="G95" s="101"/>
      <c r="H95" s="101"/>
      <c r="I95" s="102"/>
      <c r="J95" s="103"/>
      <c r="K95" s="101" t="s">
        <v>74</v>
      </c>
      <c r="L95" s="104"/>
      <c r="M95" s="180" t="s">
        <v>76</v>
      </c>
      <c r="N95" s="181"/>
      <c r="O95" s="182"/>
      <c r="T95" s="186" t="s">
        <v>162</v>
      </c>
      <c r="U95" s="186"/>
      <c r="V95" s="186"/>
      <c r="W95" s="186"/>
      <c r="X95" s="186"/>
      <c r="Y95" s="186"/>
      <c r="Z95" s="186"/>
      <c r="AA95" s="186"/>
      <c r="AB95" s="186"/>
      <c r="AC95" s="186"/>
      <c r="AD95" s="187">
        <f>AN70</f>
        <v>350</v>
      </c>
      <c r="AE95" s="18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</row>
    <row r="96" spans="1:258" x14ac:dyDescent="0.15">
      <c r="D96" s="6"/>
      <c r="E96" s="105" t="s">
        <v>53</v>
      </c>
      <c r="F96" s="106"/>
      <c r="G96" s="106"/>
      <c r="H96" s="106"/>
      <c r="I96" s="107"/>
      <c r="J96" s="108"/>
      <c r="K96" s="106" t="s">
        <v>75</v>
      </c>
      <c r="L96" s="109"/>
      <c r="M96" s="183"/>
      <c r="N96" s="184"/>
      <c r="O96" s="185"/>
      <c r="T96" s="186" t="s">
        <v>163</v>
      </c>
      <c r="U96" s="186"/>
      <c r="V96" s="186"/>
      <c r="W96" s="186"/>
      <c r="X96" s="186"/>
      <c r="Y96" s="186"/>
      <c r="Z96" s="186"/>
      <c r="AA96" s="186"/>
      <c r="AB96" s="186"/>
      <c r="AC96" s="186"/>
      <c r="AD96" s="189">
        <f>SUM(AD94:AE95)</f>
        <v>2223</v>
      </c>
      <c r="AE96" s="18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</row>
    <row r="97" spans="4:258" x14ac:dyDescent="0.15">
      <c r="D97" s="2" t="s">
        <v>23</v>
      </c>
      <c r="E97" s="100" t="s">
        <v>56</v>
      </c>
      <c r="F97" s="101"/>
      <c r="G97" s="101"/>
      <c r="H97" s="101"/>
      <c r="I97" s="102"/>
      <c r="J97" s="103"/>
      <c r="K97" s="101" t="s">
        <v>130</v>
      </c>
      <c r="L97" s="104"/>
      <c r="M97" s="180" t="s">
        <v>76</v>
      </c>
      <c r="N97" s="181"/>
      <c r="O97" s="182"/>
      <c r="T97" s="186" t="s">
        <v>226</v>
      </c>
      <c r="U97" s="186"/>
      <c r="V97" s="186"/>
      <c r="W97" s="186"/>
      <c r="X97" s="186"/>
      <c r="Y97" s="186"/>
      <c r="Z97" s="186"/>
      <c r="AA97" s="186"/>
      <c r="AB97" s="186"/>
      <c r="AC97" s="186"/>
      <c r="AD97" s="187">
        <f>AN71</f>
        <v>744.2</v>
      </c>
      <c r="AE97" s="18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</row>
    <row r="98" spans="4:258" x14ac:dyDescent="0.15">
      <c r="D98" s="6"/>
      <c r="E98" s="105" t="s">
        <v>57</v>
      </c>
      <c r="F98" s="106"/>
      <c r="G98" s="106"/>
      <c r="H98" s="106"/>
      <c r="I98" s="107"/>
      <c r="J98" s="108"/>
      <c r="K98" s="106" t="s">
        <v>75</v>
      </c>
      <c r="L98" s="109"/>
      <c r="M98" s="183"/>
      <c r="N98" s="184"/>
      <c r="O98" s="185"/>
      <c r="Y98" s="110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</row>
    <row r="99" spans="4:258" x14ac:dyDescent="0.15">
      <c r="D99" s="2" t="s">
        <v>24</v>
      </c>
      <c r="E99" s="100" t="s">
        <v>55</v>
      </c>
      <c r="F99" s="101"/>
      <c r="G99" s="101"/>
      <c r="H99" s="101"/>
      <c r="I99" s="102"/>
      <c r="J99" s="103"/>
      <c r="K99" s="101" t="s">
        <v>75</v>
      </c>
      <c r="L99" s="104"/>
      <c r="M99" s="180" t="s">
        <v>76</v>
      </c>
      <c r="N99" s="181"/>
      <c r="O99" s="182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</row>
    <row r="100" spans="4:258" x14ac:dyDescent="0.15">
      <c r="D100" s="6"/>
      <c r="E100" s="105" t="s">
        <v>58</v>
      </c>
      <c r="F100" s="106"/>
      <c r="G100" s="106"/>
      <c r="H100" s="106"/>
      <c r="I100" s="107"/>
      <c r="J100" s="108"/>
      <c r="K100" s="106" t="s">
        <v>75</v>
      </c>
      <c r="L100" s="109"/>
      <c r="M100" s="183"/>
      <c r="N100" s="184"/>
      <c r="O100" s="185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</row>
    <row r="101" spans="4:258" ht="14.25" customHeight="1" x14ac:dyDescent="0.15">
      <c r="D101" s="2" t="s">
        <v>25</v>
      </c>
      <c r="E101" s="57" t="s">
        <v>62</v>
      </c>
      <c r="I101" s="111"/>
      <c r="J101" s="112"/>
      <c r="K101" s="10" t="s">
        <v>74</v>
      </c>
      <c r="L101" s="113"/>
      <c r="M101" s="180" t="s">
        <v>76</v>
      </c>
      <c r="N101" s="181"/>
      <c r="O101" s="182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</row>
    <row r="102" spans="4:258" ht="14.25" customHeight="1" x14ac:dyDescent="0.15">
      <c r="D102" s="6"/>
      <c r="E102" s="105" t="s">
        <v>94</v>
      </c>
      <c r="F102" s="106"/>
      <c r="G102" s="106"/>
      <c r="H102" s="106"/>
      <c r="I102" s="107"/>
      <c r="J102" s="108"/>
      <c r="K102" s="106" t="s">
        <v>78</v>
      </c>
      <c r="L102" s="109"/>
      <c r="M102" s="183"/>
      <c r="N102" s="184"/>
      <c r="O102" s="185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</row>
    <row r="103" spans="4:258" ht="14.25" customHeight="1" x14ac:dyDescent="0.15">
      <c r="D103" s="2" t="s">
        <v>48</v>
      </c>
      <c r="E103" s="100" t="s">
        <v>56</v>
      </c>
      <c r="F103" s="101"/>
      <c r="G103" s="101"/>
      <c r="H103" s="101"/>
      <c r="I103" s="102"/>
      <c r="J103" s="103"/>
      <c r="K103" s="101" t="s">
        <v>78</v>
      </c>
      <c r="L103" s="104"/>
      <c r="M103" s="180" t="s">
        <v>76</v>
      </c>
      <c r="N103" s="181"/>
      <c r="O103" s="182"/>
    </row>
    <row r="104" spans="4:258" ht="14.25" customHeight="1" x14ac:dyDescent="0.15">
      <c r="D104" s="114"/>
      <c r="E104" s="115" t="s">
        <v>59</v>
      </c>
      <c r="F104" s="116"/>
      <c r="G104" s="116"/>
      <c r="H104" s="116"/>
      <c r="I104" s="117"/>
      <c r="J104" s="118"/>
      <c r="K104" s="116" t="s">
        <v>74</v>
      </c>
      <c r="L104" s="119"/>
      <c r="M104" s="191"/>
      <c r="N104" s="192"/>
      <c r="O104" s="193"/>
    </row>
    <row r="105" spans="4:258" x14ac:dyDescent="0.15">
      <c r="D105" s="6"/>
      <c r="E105" s="79" t="s">
        <v>83</v>
      </c>
      <c r="F105" s="72"/>
      <c r="G105" s="72"/>
      <c r="H105" s="72"/>
      <c r="I105" s="120"/>
      <c r="J105" s="121"/>
      <c r="K105" s="72" t="s">
        <v>75</v>
      </c>
      <c r="L105" s="122"/>
      <c r="M105" s="183"/>
      <c r="N105" s="184"/>
      <c r="O105" s="185"/>
    </row>
    <row r="106" spans="4:258" x14ac:dyDescent="0.15">
      <c r="D106" s="114" t="s">
        <v>66</v>
      </c>
      <c r="E106" s="57" t="s">
        <v>60</v>
      </c>
      <c r="I106" s="111"/>
      <c r="J106" s="112"/>
      <c r="K106" s="10" t="s">
        <v>79</v>
      </c>
      <c r="L106" s="113"/>
      <c r="M106" s="180" t="s">
        <v>76</v>
      </c>
      <c r="N106" s="181"/>
      <c r="O106" s="182"/>
    </row>
    <row r="107" spans="4:258" x14ac:dyDescent="0.15">
      <c r="D107" s="114"/>
      <c r="E107" s="115" t="s">
        <v>61</v>
      </c>
      <c r="F107" s="116"/>
      <c r="G107" s="116"/>
      <c r="H107" s="116"/>
      <c r="I107" s="117"/>
      <c r="J107" s="118"/>
      <c r="K107" s="116" t="s">
        <v>74</v>
      </c>
      <c r="L107" s="119"/>
      <c r="M107" s="191"/>
      <c r="N107" s="192"/>
      <c r="O107" s="193"/>
      <c r="Q107" s="10" t="s">
        <v>49</v>
      </c>
    </row>
    <row r="108" spans="4:258" x14ac:dyDescent="0.15">
      <c r="D108" s="114"/>
      <c r="E108" s="57" t="s">
        <v>58</v>
      </c>
      <c r="I108" s="111"/>
      <c r="J108" s="112"/>
      <c r="K108" s="10" t="s">
        <v>74</v>
      </c>
      <c r="L108" s="113"/>
      <c r="M108" s="183"/>
      <c r="N108" s="184"/>
      <c r="O108" s="185"/>
    </row>
    <row r="109" spans="4:258" x14ac:dyDescent="0.15">
      <c r="D109" s="2" t="s">
        <v>67</v>
      </c>
      <c r="E109" s="100" t="s">
        <v>62</v>
      </c>
      <c r="F109" s="101"/>
      <c r="G109" s="101"/>
      <c r="H109" s="101"/>
      <c r="I109" s="102"/>
      <c r="J109" s="103"/>
      <c r="K109" s="101" t="s">
        <v>74</v>
      </c>
      <c r="L109" s="104"/>
      <c r="M109" s="180" t="s">
        <v>76</v>
      </c>
      <c r="N109" s="181"/>
      <c r="O109" s="182"/>
    </row>
    <row r="110" spans="4:258" x14ac:dyDescent="0.15">
      <c r="D110" s="6"/>
      <c r="E110" s="57" t="s">
        <v>57</v>
      </c>
      <c r="I110" s="111"/>
      <c r="J110" s="112"/>
      <c r="K110" s="10" t="s">
        <v>75</v>
      </c>
      <c r="L110" s="113"/>
      <c r="M110" s="183"/>
      <c r="N110" s="184"/>
      <c r="O110" s="185"/>
    </row>
    <row r="111" spans="4:258" x14ac:dyDescent="0.15">
      <c r="D111" s="2" t="s">
        <v>64</v>
      </c>
      <c r="E111" s="100" t="s">
        <v>65</v>
      </c>
      <c r="F111" s="101"/>
      <c r="G111" s="101"/>
      <c r="H111" s="101"/>
      <c r="I111" s="102"/>
      <c r="J111" s="103"/>
      <c r="K111" s="101" t="s">
        <v>77</v>
      </c>
      <c r="L111" s="104"/>
      <c r="M111" s="180" t="s">
        <v>76</v>
      </c>
      <c r="N111" s="181"/>
      <c r="O111" s="182"/>
    </row>
    <row r="112" spans="4:258" x14ac:dyDescent="0.15">
      <c r="D112" s="6"/>
      <c r="E112" s="105" t="s">
        <v>54</v>
      </c>
      <c r="F112" s="106"/>
      <c r="G112" s="106"/>
      <c r="H112" s="106"/>
      <c r="I112" s="107"/>
      <c r="J112" s="108"/>
      <c r="K112" s="106" t="s">
        <v>74</v>
      </c>
      <c r="L112" s="109"/>
      <c r="M112" s="183"/>
      <c r="N112" s="184"/>
      <c r="O112" s="185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  <c r="IW112" s="10"/>
      <c r="IX112" s="10"/>
    </row>
    <row r="113" spans="4:258" x14ac:dyDescent="0.15">
      <c r="D113" s="2" t="s">
        <v>68</v>
      </c>
      <c r="E113" s="123" t="s">
        <v>60</v>
      </c>
      <c r="F113" s="101"/>
      <c r="G113" s="101"/>
      <c r="H113" s="101"/>
      <c r="I113" s="101"/>
      <c r="J113" s="103"/>
      <c r="K113" s="101" t="s">
        <v>79</v>
      </c>
      <c r="L113" s="102"/>
      <c r="M113" s="180" t="s">
        <v>76</v>
      </c>
      <c r="N113" s="194"/>
      <c r="O113" s="195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  <c r="IW113" s="10"/>
      <c r="IX113" s="10"/>
    </row>
    <row r="114" spans="4:258" x14ac:dyDescent="0.15">
      <c r="D114" s="6"/>
      <c r="E114" s="95" t="s">
        <v>61</v>
      </c>
      <c r="F114" s="72"/>
      <c r="G114" s="72"/>
      <c r="H114" s="72"/>
      <c r="I114" s="72"/>
      <c r="J114" s="121"/>
      <c r="K114" s="72" t="s">
        <v>74</v>
      </c>
      <c r="L114" s="120"/>
      <c r="M114" s="196"/>
      <c r="N114" s="197"/>
      <c r="O114" s="198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  <c r="IW114" s="10"/>
      <c r="IX114" s="10"/>
    </row>
    <row r="115" spans="4:258" x14ac:dyDescent="0.15"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  <c r="IW115" s="10"/>
      <c r="IX115" s="10"/>
    </row>
    <row r="116" spans="4:258" x14ac:dyDescent="0.15"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  <c r="IW116" s="10"/>
      <c r="IX116" s="10"/>
    </row>
    <row r="117" spans="4:258" x14ac:dyDescent="0.15"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  <c r="IW117" s="10"/>
      <c r="IX117" s="10"/>
    </row>
    <row r="118" spans="4:258" x14ac:dyDescent="0.15"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  <c r="IW118" s="10"/>
      <c r="IX118" s="10"/>
    </row>
    <row r="119" spans="4:258" x14ac:dyDescent="0.15"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  <c r="IW119" s="10"/>
      <c r="IX119" s="10"/>
    </row>
    <row r="120" spans="4:258" x14ac:dyDescent="0.15"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  <c r="IW120" s="10"/>
      <c r="IX120" s="10"/>
    </row>
  </sheetData>
  <mergeCells count="56">
    <mergeCell ref="M106:O108"/>
    <mergeCell ref="M109:O110"/>
    <mergeCell ref="M111:O112"/>
    <mergeCell ref="M113:O114"/>
    <mergeCell ref="M97:O98"/>
    <mergeCell ref="T97:AC97"/>
    <mergeCell ref="AD97:AE97"/>
    <mergeCell ref="M99:O100"/>
    <mergeCell ref="M101:O102"/>
    <mergeCell ref="M103:O105"/>
    <mergeCell ref="A86:C86"/>
    <mergeCell ref="D93:G93"/>
    <mergeCell ref="T93:AE93"/>
    <mergeCell ref="T94:AC94"/>
    <mergeCell ref="AD94:AE94"/>
    <mergeCell ref="M95:O96"/>
    <mergeCell ref="T95:AC95"/>
    <mergeCell ref="AD95:AE95"/>
    <mergeCell ref="T96:AC96"/>
    <mergeCell ref="AD96:AE96"/>
    <mergeCell ref="A85:C85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A84:C84"/>
    <mergeCell ref="A73:C73"/>
    <mergeCell ref="A53:C53"/>
    <mergeCell ref="A55:C55"/>
    <mergeCell ref="A60:C60"/>
    <mergeCell ref="A63:C63"/>
    <mergeCell ref="A67:C67"/>
    <mergeCell ref="A68:C68"/>
    <mergeCell ref="A69:C69"/>
    <mergeCell ref="A70:C70"/>
    <mergeCell ref="A71:C71"/>
    <mergeCell ref="A72:C72"/>
    <mergeCell ref="AH67:AJ67"/>
    <mergeCell ref="A28:C28"/>
    <mergeCell ref="A34:C34"/>
    <mergeCell ref="A40:C40"/>
    <mergeCell ref="A43:C43"/>
    <mergeCell ref="A49:C49"/>
    <mergeCell ref="A51:C51"/>
    <mergeCell ref="A22:C22"/>
    <mergeCell ref="A2:C2"/>
    <mergeCell ref="A3:C3"/>
    <mergeCell ref="A4:C4"/>
    <mergeCell ref="A10:C10"/>
    <mergeCell ref="A16:C16"/>
  </mergeCells>
  <phoneticPr fontId="3"/>
  <pageMargins left="0.70866141732283461" right="0.70866141732283461" top="0.74803149606299213" bottom="0.74803149606299213" header="0.31496062992125984" footer="0.31496062992125984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L71"/>
  <sheetViews>
    <sheetView zoomScale="85" zoomScaleNormal="85" workbookViewId="0">
      <selection activeCell="J60" sqref="J60"/>
    </sheetView>
  </sheetViews>
  <sheetFormatPr defaultRowHeight="13.5" x14ac:dyDescent="0.15"/>
  <cols>
    <col min="1" max="3" width="15.25" customWidth="1"/>
    <col min="4" max="7" width="15.25" style="156" customWidth="1"/>
    <col min="8" max="8" width="15.25" customWidth="1"/>
  </cols>
  <sheetData>
    <row r="1" spans="1:12" ht="21" x14ac:dyDescent="0.15">
      <c r="A1" s="124" t="s">
        <v>150</v>
      </c>
      <c r="B1" s="125"/>
      <c r="C1" s="125"/>
    </row>
    <row r="2" spans="1:12" ht="14.25" thickBot="1" x14ac:dyDescent="0.2">
      <c r="C2" s="126"/>
    </row>
    <row r="3" spans="1:12" ht="14.25" thickBot="1" x14ac:dyDescent="0.2">
      <c r="A3" s="127" t="s">
        <v>195</v>
      </c>
      <c r="B3" s="128" t="s">
        <v>196</v>
      </c>
      <c r="C3" s="128" t="s">
        <v>223</v>
      </c>
      <c r="D3" s="129" t="s">
        <v>90</v>
      </c>
      <c r="E3" s="129" t="s">
        <v>91</v>
      </c>
      <c r="F3" s="129" t="s">
        <v>92</v>
      </c>
      <c r="G3" s="161" t="s">
        <v>93</v>
      </c>
      <c r="H3" s="130" t="s">
        <v>224</v>
      </c>
      <c r="I3" t="s">
        <v>197</v>
      </c>
    </row>
    <row r="4" spans="1:12" x14ac:dyDescent="0.15">
      <c r="A4" s="205" t="s">
        <v>97</v>
      </c>
      <c r="B4" s="131" t="s">
        <v>84</v>
      </c>
      <c r="C4" s="132">
        <v>135.30000000000001</v>
      </c>
      <c r="D4" s="157">
        <f>C4*0.006</f>
        <v>0.81180000000000008</v>
      </c>
      <c r="E4" s="157"/>
      <c r="F4" s="157">
        <f>C4*0.1</f>
        <v>13.530000000000001</v>
      </c>
      <c r="G4" s="162"/>
      <c r="H4" s="131">
        <v>9</v>
      </c>
      <c r="I4" t="s">
        <v>116</v>
      </c>
      <c r="K4" t="s">
        <v>141</v>
      </c>
    </row>
    <row r="5" spans="1:12" x14ac:dyDescent="0.15">
      <c r="A5" s="206"/>
      <c r="B5" s="133" t="s">
        <v>127</v>
      </c>
      <c r="C5" s="134">
        <v>44.2</v>
      </c>
      <c r="D5" s="157">
        <f t="shared" ref="D5:D8" si="0">C5*0.006</f>
        <v>0.26520000000000005</v>
      </c>
      <c r="E5" s="159"/>
      <c r="F5" s="157">
        <f t="shared" ref="F5:F8" si="1">C5*0.1</f>
        <v>4.4200000000000008</v>
      </c>
      <c r="G5" s="163"/>
      <c r="H5" s="133">
        <v>9</v>
      </c>
      <c r="I5" t="s">
        <v>116</v>
      </c>
      <c r="K5" t="s">
        <v>141</v>
      </c>
    </row>
    <row r="6" spans="1:12" x14ac:dyDescent="0.15">
      <c r="A6" s="206"/>
      <c r="B6" s="133" t="s">
        <v>85</v>
      </c>
      <c r="C6" s="134">
        <v>47</v>
      </c>
      <c r="D6" s="157">
        <f t="shared" si="0"/>
        <v>0.28200000000000003</v>
      </c>
      <c r="E6" s="159"/>
      <c r="F6" s="157">
        <f t="shared" si="1"/>
        <v>4.7</v>
      </c>
      <c r="G6" s="163"/>
      <c r="H6" s="133">
        <v>25</v>
      </c>
      <c r="I6" t="s">
        <v>116</v>
      </c>
      <c r="K6" t="s">
        <v>143</v>
      </c>
      <c r="L6" s="136"/>
    </row>
    <row r="7" spans="1:12" x14ac:dyDescent="0.15">
      <c r="A7" s="206"/>
      <c r="B7" s="133" t="s">
        <v>86</v>
      </c>
      <c r="C7" s="134">
        <v>115</v>
      </c>
      <c r="D7" s="157">
        <f t="shared" si="0"/>
        <v>0.69000000000000006</v>
      </c>
      <c r="E7" s="159"/>
      <c r="F7" s="157">
        <f t="shared" si="1"/>
        <v>11.5</v>
      </c>
      <c r="G7" s="163"/>
      <c r="H7" s="133">
        <v>16</v>
      </c>
      <c r="I7" t="s">
        <v>116</v>
      </c>
      <c r="K7" t="s">
        <v>142</v>
      </c>
    </row>
    <row r="8" spans="1:12" x14ac:dyDescent="0.15">
      <c r="A8" s="206"/>
      <c r="B8" s="133" t="s">
        <v>87</v>
      </c>
      <c r="C8" s="134">
        <v>36.5</v>
      </c>
      <c r="D8" s="157">
        <f t="shared" si="0"/>
        <v>0.219</v>
      </c>
      <c r="E8" s="159"/>
      <c r="F8" s="157">
        <f t="shared" si="1"/>
        <v>3.6500000000000004</v>
      </c>
      <c r="G8" s="163"/>
      <c r="H8" s="133">
        <v>25</v>
      </c>
      <c r="I8" t="s">
        <v>116</v>
      </c>
      <c r="K8" t="s">
        <v>143</v>
      </c>
    </row>
    <row r="9" spans="1:12" x14ac:dyDescent="0.15">
      <c r="A9" s="206"/>
      <c r="B9" s="133" t="s">
        <v>51</v>
      </c>
      <c r="C9" s="134">
        <v>47.6</v>
      </c>
      <c r="D9" s="157">
        <f>C9*0.006</f>
        <v>0.28560000000000002</v>
      </c>
      <c r="E9" s="159"/>
      <c r="F9" s="157">
        <f>C9*0.1</f>
        <v>4.7600000000000007</v>
      </c>
      <c r="G9" s="163"/>
      <c r="H9" s="133">
        <v>9</v>
      </c>
      <c r="I9" t="s">
        <v>145</v>
      </c>
      <c r="K9" t="s">
        <v>144</v>
      </c>
    </row>
    <row r="10" spans="1:12" x14ac:dyDescent="0.15">
      <c r="A10" s="206"/>
      <c r="B10" s="133" t="s">
        <v>88</v>
      </c>
      <c r="C10" s="134">
        <v>39.200000000000003</v>
      </c>
      <c r="D10" s="157">
        <f>C10*0.006</f>
        <v>0.23520000000000002</v>
      </c>
      <c r="E10" s="159"/>
      <c r="F10" s="157">
        <f>C10*0.1</f>
        <v>3.9200000000000004</v>
      </c>
      <c r="G10" s="163"/>
      <c r="H10" s="133">
        <v>25</v>
      </c>
      <c r="I10" t="s">
        <v>116</v>
      </c>
      <c r="K10" t="s">
        <v>143</v>
      </c>
    </row>
    <row r="11" spans="1:12" ht="15.75" customHeight="1" x14ac:dyDescent="0.15">
      <c r="A11" s="206"/>
      <c r="B11" s="133" t="s">
        <v>128</v>
      </c>
      <c r="C11" s="137">
        <v>350</v>
      </c>
      <c r="D11" s="158" t="s">
        <v>199</v>
      </c>
      <c r="E11" s="158"/>
      <c r="F11" s="158"/>
      <c r="G11" s="158"/>
      <c r="H11" s="138"/>
      <c r="I11" t="s">
        <v>198</v>
      </c>
    </row>
    <row r="12" spans="1:12" ht="15.75" customHeight="1" thickBot="1" x14ac:dyDescent="0.2">
      <c r="A12" s="139"/>
      <c r="C12" s="140"/>
      <c r="H12" s="136"/>
    </row>
    <row r="13" spans="1:12" ht="14.25" thickBot="1" x14ac:dyDescent="0.2">
      <c r="A13" s="127" t="s">
        <v>195</v>
      </c>
      <c r="B13" s="128" t="s">
        <v>196</v>
      </c>
      <c r="C13" s="128" t="s">
        <v>223</v>
      </c>
      <c r="D13" s="129" t="s">
        <v>90</v>
      </c>
      <c r="E13" s="129" t="s">
        <v>91</v>
      </c>
      <c r="F13" s="129" t="s">
        <v>92</v>
      </c>
      <c r="G13" s="161" t="s">
        <v>93</v>
      </c>
      <c r="H13" s="130" t="s">
        <v>224</v>
      </c>
      <c r="I13" t="s">
        <v>118</v>
      </c>
    </row>
    <row r="14" spans="1:12" x14ac:dyDescent="0.15">
      <c r="A14" s="199" t="s">
        <v>194</v>
      </c>
      <c r="B14" s="133" t="s">
        <v>84</v>
      </c>
      <c r="C14" s="200" t="s">
        <v>188</v>
      </c>
      <c r="D14" s="201"/>
      <c r="E14" s="201"/>
      <c r="F14" s="201"/>
      <c r="G14" s="201"/>
      <c r="H14" s="202"/>
    </row>
    <row r="15" spans="1:12" x14ac:dyDescent="0.15">
      <c r="A15" s="199"/>
      <c r="B15" s="141" t="s">
        <v>127</v>
      </c>
      <c r="C15" s="135">
        <v>44.2</v>
      </c>
      <c r="D15" s="158" t="s">
        <v>199</v>
      </c>
      <c r="E15" s="158"/>
      <c r="F15" s="158"/>
      <c r="G15" s="158"/>
      <c r="H15" s="138"/>
      <c r="I15" t="s">
        <v>198</v>
      </c>
    </row>
    <row r="16" spans="1:12" x14ac:dyDescent="0.15">
      <c r="A16" s="199"/>
      <c r="B16" s="133" t="s">
        <v>85</v>
      </c>
      <c r="C16" s="134">
        <v>47</v>
      </c>
      <c r="D16" s="159"/>
      <c r="E16" s="159">
        <f t="shared" ref="E16:E18" si="2">C16*0.006</f>
        <v>0.28200000000000003</v>
      </c>
      <c r="F16" s="159">
        <f t="shared" ref="F16:F18" si="3">C16*0.1</f>
        <v>4.7</v>
      </c>
      <c r="G16" s="159"/>
      <c r="H16" s="133">
        <v>16</v>
      </c>
      <c r="I16" t="s">
        <v>116</v>
      </c>
      <c r="K16" t="s">
        <v>143</v>
      </c>
      <c r="L16" s="136"/>
    </row>
    <row r="17" spans="1:12" x14ac:dyDescent="0.15">
      <c r="A17" s="199"/>
      <c r="B17" s="133" t="s">
        <v>86</v>
      </c>
      <c r="C17" s="134">
        <v>115</v>
      </c>
      <c r="D17" s="159"/>
      <c r="E17" s="159">
        <f t="shared" si="2"/>
        <v>0.69000000000000006</v>
      </c>
      <c r="F17" s="159">
        <f t="shared" si="3"/>
        <v>11.5</v>
      </c>
      <c r="G17" s="159"/>
      <c r="H17" s="133">
        <v>16</v>
      </c>
      <c r="I17" t="s">
        <v>116</v>
      </c>
      <c r="K17" t="s">
        <v>143</v>
      </c>
    </row>
    <row r="18" spans="1:12" x14ac:dyDescent="0.15">
      <c r="A18" s="199"/>
      <c r="B18" s="133" t="s">
        <v>87</v>
      </c>
      <c r="C18" s="134">
        <v>36.5</v>
      </c>
      <c r="D18" s="159"/>
      <c r="E18" s="159">
        <f t="shared" si="2"/>
        <v>0.219</v>
      </c>
      <c r="F18" s="159">
        <f t="shared" si="3"/>
        <v>3.6500000000000004</v>
      </c>
      <c r="G18" s="159"/>
      <c r="H18" s="133">
        <v>11</v>
      </c>
      <c r="I18" t="s">
        <v>116</v>
      </c>
      <c r="K18" t="s">
        <v>146</v>
      </c>
    </row>
    <row r="19" spans="1:12" x14ac:dyDescent="0.15">
      <c r="A19" s="199"/>
      <c r="B19" s="133" t="s">
        <v>51</v>
      </c>
      <c r="C19" s="200" t="s">
        <v>188</v>
      </c>
      <c r="D19" s="201"/>
      <c r="E19" s="201"/>
      <c r="F19" s="201"/>
      <c r="G19" s="201"/>
      <c r="H19" s="202"/>
    </row>
    <row r="20" spans="1:12" x14ac:dyDescent="0.15">
      <c r="A20" s="199"/>
      <c r="B20" s="133" t="s">
        <v>88</v>
      </c>
      <c r="C20" s="134">
        <v>39.200000000000003</v>
      </c>
      <c r="D20" s="159"/>
      <c r="E20" s="159">
        <f>C20*0.006</f>
        <v>0.23520000000000002</v>
      </c>
      <c r="F20" s="159">
        <f>C20*0.1</f>
        <v>3.9200000000000004</v>
      </c>
      <c r="G20" s="159"/>
      <c r="H20" s="133">
        <v>6</v>
      </c>
      <c r="I20" t="s">
        <v>116</v>
      </c>
      <c r="K20" t="s">
        <v>147</v>
      </c>
    </row>
    <row r="21" spans="1:12" x14ac:dyDescent="0.15">
      <c r="A21" s="199"/>
      <c r="B21" s="133" t="s">
        <v>128</v>
      </c>
      <c r="C21" s="134">
        <v>350</v>
      </c>
      <c r="D21" s="159"/>
      <c r="E21" s="159">
        <f>C21*0.006</f>
        <v>2.1</v>
      </c>
      <c r="F21" s="159">
        <f>C21*0.1</f>
        <v>35</v>
      </c>
      <c r="G21" s="159"/>
      <c r="H21" s="133">
        <v>4</v>
      </c>
      <c r="I21" t="s">
        <v>115</v>
      </c>
      <c r="K21" t="s">
        <v>149</v>
      </c>
    </row>
    <row r="22" spans="1:12" ht="14.25" thickBot="1" x14ac:dyDescent="0.2">
      <c r="A22" s="142"/>
      <c r="C22" s="136"/>
    </row>
    <row r="23" spans="1:12" ht="14.25" thickBot="1" x14ac:dyDescent="0.2">
      <c r="A23" s="127" t="s">
        <v>195</v>
      </c>
      <c r="B23" s="128" t="s">
        <v>196</v>
      </c>
      <c r="C23" s="128" t="s">
        <v>223</v>
      </c>
      <c r="D23" s="129" t="s">
        <v>90</v>
      </c>
      <c r="E23" s="129" t="s">
        <v>91</v>
      </c>
      <c r="F23" s="129" t="s">
        <v>92</v>
      </c>
      <c r="G23" s="161" t="s">
        <v>93</v>
      </c>
      <c r="H23" s="130" t="s">
        <v>224</v>
      </c>
      <c r="I23" t="s">
        <v>118</v>
      </c>
    </row>
    <row r="24" spans="1:12" x14ac:dyDescent="0.15">
      <c r="A24" s="199" t="s">
        <v>121</v>
      </c>
      <c r="B24" s="133" t="s">
        <v>84</v>
      </c>
      <c r="C24" s="134">
        <v>135.30000000000001</v>
      </c>
      <c r="D24" s="159">
        <f t="shared" ref="D24:D31" si="4">C24*0.006</f>
        <v>0.81180000000000008</v>
      </c>
      <c r="E24" s="159"/>
      <c r="F24" s="159">
        <f>C24*0.1</f>
        <v>13.530000000000001</v>
      </c>
      <c r="G24" s="159"/>
      <c r="H24" s="133">
        <v>25</v>
      </c>
      <c r="I24" t="s">
        <v>117</v>
      </c>
      <c r="K24" t="s">
        <v>143</v>
      </c>
    </row>
    <row r="25" spans="1:12" x14ac:dyDescent="0.15">
      <c r="A25" s="199"/>
      <c r="B25" s="133" t="s">
        <v>127</v>
      </c>
      <c r="C25" s="200" t="s">
        <v>188</v>
      </c>
      <c r="D25" s="201"/>
      <c r="E25" s="201"/>
      <c r="F25" s="201"/>
      <c r="G25" s="201"/>
      <c r="H25" s="202"/>
    </row>
    <row r="26" spans="1:12" x14ac:dyDescent="0.15">
      <c r="A26" s="199"/>
      <c r="B26" s="133" t="s">
        <v>85</v>
      </c>
      <c r="C26" s="200" t="s">
        <v>188</v>
      </c>
      <c r="D26" s="201"/>
      <c r="E26" s="201"/>
      <c r="F26" s="201"/>
      <c r="G26" s="201"/>
      <c r="H26" s="202"/>
    </row>
    <row r="27" spans="1:12" x14ac:dyDescent="0.15">
      <c r="A27" s="199"/>
      <c r="B27" s="133" t="s">
        <v>86</v>
      </c>
      <c r="C27" s="134">
        <v>115</v>
      </c>
      <c r="D27" s="159">
        <f t="shared" si="4"/>
        <v>0.69000000000000006</v>
      </c>
      <c r="E27" s="159"/>
      <c r="F27" s="159">
        <f t="shared" ref="F27:F31" si="5">C27*0.1</f>
        <v>11.5</v>
      </c>
      <c r="G27" s="159"/>
      <c r="H27" s="133">
        <v>16</v>
      </c>
      <c r="I27" t="s">
        <v>116</v>
      </c>
      <c r="K27" t="s">
        <v>202</v>
      </c>
      <c r="L27" s="136"/>
    </row>
    <row r="28" spans="1:12" x14ac:dyDescent="0.15">
      <c r="A28" s="199"/>
      <c r="B28" s="133" t="s">
        <v>87</v>
      </c>
      <c r="C28" s="134"/>
      <c r="D28" s="159"/>
      <c r="E28" s="159"/>
      <c r="F28" s="159"/>
      <c r="G28" s="159"/>
      <c r="H28" s="133"/>
    </row>
    <row r="29" spans="1:12" x14ac:dyDescent="0.15">
      <c r="A29" s="199"/>
      <c r="B29" s="133" t="s">
        <v>51</v>
      </c>
      <c r="C29" s="134">
        <v>47.6</v>
      </c>
      <c r="D29" s="159">
        <f t="shared" si="4"/>
        <v>0.28560000000000002</v>
      </c>
      <c r="E29" s="159"/>
      <c r="F29" s="159">
        <f t="shared" si="5"/>
        <v>4.7600000000000007</v>
      </c>
      <c r="G29" s="159"/>
      <c r="H29" s="133">
        <v>25</v>
      </c>
      <c r="K29" t="s">
        <v>143</v>
      </c>
    </row>
    <row r="30" spans="1:12" x14ac:dyDescent="0.15">
      <c r="A30" s="199"/>
      <c r="B30" s="133" t="s">
        <v>88</v>
      </c>
      <c r="C30" s="200" t="s">
        <v>188</v>
      </c>
      <c r="D30" s="201"/>
      <c r="E30" s="201"/>
      <c r="F30" s="201"/>
      <c r="G30" s="201"/>
      <c r="H30" s="202"/>
    </row>
    <row r="31" spans="1:12" x14ac:dyDescent="0.15">
      <c r="A31" s="199"/>
      <c r="B31" s="133" t="s">
        <v>128</v>
      </c>
      <c r="C31" s="134">
        <v>350</v>
      </c>
      <c r="D31" s="159">
        <f t="shared" si="4"/>
        <v>2.1</v>
      </c>
      <c r="E31" s="159"/>
      <c r="F31" s="159">
        <f t="shared" si="5"/>
        <v>35</v>
      </c>
      <c r="G31" s="159"/>
      <c r="H31" s="133">
        <v>11</v>
      </c>
      <c r="I31" t="s">
        <v>116</v>
      </c>
      <c r="K31" t="s">
        <v>148</v>
      </c>
    </row>
    <row r="32" spans="1:12" ht="14.25" thickBot="1" x14ac:dyDescent="0.2">
      <c r="A32" s="142"/>
      <c r="C32" s="136"/>
    </row>
    <row r="33" spans="1:12" ht="14.25" thickBot="1" x14ac:dyDescent="0.2">
      <c r="A33" s="127" t="s">
        <v>195</v>
      </c>
      <c r="B33" s="128" t="s">
        <v>196</v>
      </c>
      <c r="C33" s="128" t="s">
        <v>223</v>
      </c>
      <c r="D33" s="129" t="s">
        <v>90</v>
      </c>
      <c r="E33" s="129" t="s">
        <v>91</v>
      </c>
      <c r="F33" s="129" t="s">
        <v>92</v>
      </c>
      <c r="G33" s="161" t="s">
        <v>93</v>
      </c>
      <c r="H33" s="130" t="s">
        <v>224</v>
      </c>
      <c r="I33" t="s">
        <v>118</v>
      </c>
    </row>
    <row r="34" spans="1:12" x14ac:dyDescent="0.15">
      <c r="A34" s="199" t="s">
        <v>89</v>
      </c>
      <c r="B34" s="133" t="s">
        <v>84</v>
      </c>
      <c r="C34" s="134">
        <v>135.30000000000001</v>
      </c>
      <c r="D34" s="159"/>
      <c r="E34" s="159">
        <f>C34*0.006</f>
        <v>0.81180000000000008</v>
      </c>
      <c r="F34" s="159">
        <f>C34*0.1</f>
        <v>13.530000000000001</v>
      </c>
      <c r="G34" s="159">
        <f>C34*2</f>
        <v>270.60000000000002</v>
      </c>
      <c r="H34" s="133">
        <v>25</v>
      </c>
      <c r="I34" t="s">
        <v>116</v>
      </c>
      <c r="K34" t="s">
        <v>143</v>
      </c>
    </row>
    <row r="35" spans="1:12" x14ac:dyDescent="0.15">
      <c r="A35" s="199"/>
      <c r="B35" s="133" t="s">
        <v>127</v>
      </c>
      <c r="C35" s="134">
        <v>44.2</v>
      </c>
      <c r="D35" s="159"/>
      <c r="E35" s="159">
        <f t="shared" ref="E35:E40" si="6">C35*0.006</f>
        <v>0.26520000000000005</v>
      </c>
      <c r="F35" s="159">
        <f t="shared" ref="F35:F40" si="7">C35*0.1</f>
        <v>4.4200000000000008</v>
      </c>
      <c r="G35" s="159">
        <f t="shared" ref="G35:G40" si="8">C35*2</f>
        <v>88.4</v>
      </c>
      <c r="H35" s="133">
        <v>16</v>
      </c>
      <c r="I35" t="s">
        <v>201</v>
      </c>
      <c r="K35" t="s">
        <v>142</v>
      </c>
    </row>
    <row r="36" spans="1:12" x14ac:dyDescent="0.15">
      <c r="A36" s="199"/>
      <c r="B36" s="133" t="s">
        <v>85</v>
      </c>
      <c r="C36" s="134">
        <v>47</v>
      </c>
      <c r="D36" s="159"/>
      <c r="E36" s="159">
        <f t="shared" si="6"/>
        <v>0.28200000000000003</v>
      </c>
      <c r="F36" s="159">
        <f t="shared" si="7"/>
        <v>4.7</v>
      </c>
      <c r="G36" s="159">
        <f t="shared" si="8"/>
        <v>94</v>
      </c>
      <c r="H36" s="133">
        <v>25</v>
      </c>
      <c r="I36" t="s">
        <v>116</v>
      </c>
      <c r="K36" t="s">
        <v>143</v>
      </c>
    </row>
    <row r="37" spans="1:12" x14ac:dyDescent="0.15">
      <c r="A37" s="199"/>
      <c r="B37" s="133" t="s">
        <v>86</v>
      </c>
      <c r="C37" s="134">
        <v>115</v>
      </c>
      <c r="D37" s="159"/>
      <c r="E37" s="159">
        <f t="shared" si="6"/>
        <v>0.69000000000000006</v>
      </c>
      <c r="F37" s="159">
        <f t="shared" si="7"/>
        <v>11.5</v>
      </c>
      <c r="G37" s="159">
        <f t="shared" si="8"/>
        <v>230</v>
      </c>
      <c r="H37" s="133">
        <v>25</v>
      </c>
      <c r="I37" t="s">
        <v>116</v>
      </c>
      <c r="K37" t="s">
        <v>143</v>
      </c>
      <c r="L37" s="136"/>
    </row>
    <row r="38" spans="1:12" x14ac:dyDescent="0.15">
      <c r="A38" s="199"/>
      <c r="B38" s="133" t="s">
        <v>87</v>
      </c>
      <c r="C38" s="134">
        <v>36.5</v>
      </c>
      <c r="D38" s="159"/>
      <c r="E38" s="159">
        <f t="shared" si="6"/>
        <v>0.219</v>
      </c>
      <c r="F38" s="159">
        <f t="shared" si="7"/>
        <v>3.6500000000000004</v>
      </c>
      <c r="G38" s="159">
        <f t="shared" si="8"/>
        <v>73</v>
      </c>
      <c r="H38" s="133">
        <v>16</v>
      </c>
      <c r="I38" t="s">
        <v>116</v>
      </c>
      <c r="K38" t="s">
        <v>211</v>
      </c>
    </row>
    <row r="39" spans="1:12" x14ac:dyDescent="0.15">
      <c r="A39" s="199"/>
      <c r="B39" s="133" t="s">
        <v>51</v>
      </c>
      <c r="C39" s="134">
        <v>47.6</v>
      </c>
      <c r="D39" s="159"/>
      <c r="E39" s="159">
        <f t="shared" si="6"/>
        <v>0.28560000000000002</v>
      </c>
      <c r="F39" s="159">
        <f t="shared" si="7"/>
        <v>4.7600000000000007</v>
      </c>
      <c r="G39" s="159">
        <f t="shared" si="8"/>
        <v>95.2</v>
      </c>
      <c r="H39" s="133">
        <v>25</v>
      </c>
      <c r="I39" t="s">
        <v>116</v>
      </c>
      <c r="K39" t="s">
        <v>143</v>
      </c>
    </row>
    <row r="40" spans="1:12" x14ac:dyDescent="0.15">
      <c r="A40" s="199"/>
      <c r="B40" s="133" t="s">
        <v>88</v>
      </c>
      <c r="C40" s="134">
        <v>39.200000000000003</v>
      </c>
      <c r="D40" s="159"/>
      <c r="E40" s="159">
        <f t="shared" si="6"/>
        <v>0.23520000000000002</v>
      </c>
      <c r="F40" s="159">
        <f t="shared" si="7"/>
        <v>3.9200000000000004</v>
      </c>
      <c r="G40" s="159">
        <f t="shared" si="8"/>
        <v>78.400000000000006</v>
      </c>
      <c r="H40" s="133">
        <v>25</v>
      </c>
      <c r="I40" t="s">
        <v>116</v>
      </c>
      <c r="K40" t="s">
        <v>143</v>
      </c>
    </row>
    <row r="41" spans="1:12" ht="15.75" customHeight="1" x14ac:dyDescent="0.15">
      <c r="A41" s="199"/>
      <c r="B41" s="133" t="s">
        <v>128</v>
      </c>
      <c r="C41" s="135">
        <v>350</v>
      </c>
      <c r="D41" s="158" t="s">
        <v>200</v>
      </c>
      <c r="E41" s="158"/>
      <c r="F41" s="158"/>
      <c r="G41" s="158"/>
      <c r="H41" s="138"/>
      <c r="I41" t="s">
        <v>198</v>
      </c>
    </row>
    <row r="42" spans="1:12" ht="15.75" customHeight="1" thickBot="1" x14ac:dyDescent="0.2">
      <c r="A42" s="142"/>
      <c r="C42" s="136"/>
      <c r="H42" s="136"/>
    </row>
    <row r="43" spans="1:12" ht="14.25" thickBot="1" x14ac:dyDescent="0.2">
      <c r="A43" s="127" t="s">
        <v>195</v>
      </c>
      <c r="B43" s="128" t="s">
        <v>196</v>
      </c>
      <c r="C43" s="128" t="s">
        <v>223</v>
      </c>
      <c r="D43" s="129" t="s">
        <v>90</v>
      </c>
      <c r="E43" s="129" t="s">
        <v>91</v>
      </c>
      <c r="F43" s="129" t="s">
        <v>92</v>
      </c>
      <c r="G43" s="161" t="s">
        <v>93</v>
      </c>
      <c r="H43" s="130" t="s">
        <v>224</v>
      </c>
      <c r="I43" t="s">
        <v>118</v>
      </c>
    </row>
    <row r="44" spans="1:12" x14ac:dyDescent="0.15">
      <c r="A44" s="199" t="s">
        <v>193</v>
      </c>
      <c r="B44" s="143" t="s">
        <v>124</v>
      </c>
      <c r="C44" s="134">
        <v>32</v>
      </c>
      <c r="D44" s="159">
        <f>C44*0.006</f>
        <v>0.192</v>
      </c>
      <c r="E44" s="159"/>
      <c r="F44" s="159">
        <f>C44*0.1</f>
        <v>3.2</v>
      </c>
      <c r="G44" s="159"/>
      <c r="H44" s="144">
        <v>25</v>
      </c>
      <c r="I44" t="s">
        <v>116</v>
      </c>
      <c r="K44" t="s">
        <v>143</v>
      </c>
    </row>
    <row r="45" spans="1:12" x14ac:dyDescent="0.15">
      <c r="A45" s="199"/>
      <c r="B45" s="133" t="s">
        <v>127</v>
      </c>
      <c r="C45" s="200" t="s">
        <v>188</v>
      </c>
      <c r="D45" s="201"/>
      <c r="E45" s="201"/>
      <c r="F45" s="201"/>
      <c r="G45" s="201"/>
      <c r="H45" s="202"/>
    </row>
    <row r="46" spans="1:12" x14ac:dyDescent="0.15">
      <c r="A46" s="199"/>
      <c r="B46" s="133" t="s">
        <v>85</v>
      </c>
      <c r="C46" s="200" t="s">
        <v>188</v>
      </c>
      <c r="D46" s="201"/>
      <c r="E46" s="201"/>
      <c r="F46" s="201"/>
      <c r="G46" s="201"/>
      <c r="H46" s="202"/>
    </row>
    <row r="47" spans="1:12" x14ac:dyDescent="0.15">
      <c r="A47" s="199"/>
      <c r="B47" s="133" t="s">
        <v>86</v>
      </c>
      <c r="C47" s="200" t="s">
        <v>188</v>
      </c>
      <c r="D47" s="201"/>
      <c r="E47" s="201"/>
      <c r="F47" s="201"/>
      <c r="G47" s="201"/>
      <c r="H47" s="202"/>
      <c r="L47" s="136"/>
    </row>
    <row r="48" spans="1:12" x14ac:dyDescent="0.15">
      <c r="A48" s="199"/>
      <c r="B48" s="133" t="s">
        <v>87</v>
      </c>
      <c r="C48" s="200" t="s">
        <v>188</v>
      </c>
      <c r="D48" s="201"/>
      <c r="E48" s="201"/>
      <c r="F48" s="201"/>
      <c r="G48" s="201"/>
      <c r="H48" s="202"/>
    </row>
    <row r="49" spans="1:11" x14ac:dyDescent="0.15">
      <c r="A49" s="199"/>
      <c r="B49" s="143" t="s">
        <v>125</v>
      </c>
      <c r="C49" s="134">
        <v>25.8</v>
      </c>
      <c r="D49" s="159">
        <f>C49*0.006</f>
        <v>0.15480000000000002</v>
      </c>
      <c r="E49" s="159"/>
      <c r="F49" s="159">
        <f t="shared" ref="F49" si="9">C49*0.1</f>
        <v>2.58</v>
      </c>
      <c r="G49" s="159"/>
      <c r="H49" s="144">
        <v>25</v>
      </c>
      <c r="I49" t="s">
        <v>116</v>
      </c>
      <c r="K49" t="s">
        <v>143</v>
      </c>
    </row>
    <row r="50" spans="1:11" x14ac:dyDescent="0.15">
      <c r="A50" s="199"/>
      <c r="B50" s="133" t="s">
        <v>88</v>
      </c>
      <c r="C50" s="200" t="s">
        <v>188</v>
      </c>
      <c r="D50" s="201"/>
      <c r="E50" s="201"/>
      <c r="F50" s="201"/>
      <c r="G50" s="201"/>
      <c r="H50" s="202"/>
    </row>
    <row r="51" spans="1:11" x14ac:dyDescent="0.15">
      <c r="A51" s="199"/>
      <c r="B51" s="133" t="s">
        <v>128</v>
      </c>
      <c r="C51" s="200" t="s">
        <v>188</v>
      </c>
      <c r="D51" s="201"/>
      <c r="E51" s="201"/>
      <c r="F51" s="201"/>
      <c r="G51" s="201"/>
      <c r="H51" s="202"/>
    </row>
    <row r="54" spans="1:11" x14ac:dyDescent="0.15">
      <c r="A54" t="s">
        <v>155</v>
      </c>
    </row>
    <row r="55" spans="1:11" ht="15.75" x14ac:dyDescent="0.15">
      <c r="A55" s="210" t="s">
        <v>96</v>
      </c>
      <c r="B55" s="210"/>
      <c r="C55" s="210"/>
      <c r="D55" s="134" t="s">
        <v>95</v>
      </c>
      <c r="E55" s="159" t="s">
        <v>118</v>
      </c>
    </row>
    <row r="56" spans="1:11" ht="15.75" x14ac:dyDescent="0.15">
      <c r="A56" s="211" t="s">
        <v>132</v>
      </c>
      <c r="B56" s="212"/>
      <c r="C56" s="212"/>
      <c r="D56" s="134">
        <f>SUM(C34,C36,C37,C39,C40)</f>
        <v>384.1</v>
      </c>
      <c r="E56" s="159" t="s">
        <v>117</v>
      </c>
      <c r="I56" s="147"/>
    </row>
    <row r="57" spans="1:11" ht="15.75" x14ac:dyDescent="0.15">
      <c r="A57" s="211" t="s">
        <v>133</v>
      </c>
      <c r="B57" s="212"/>
      <c r="C57" s="212"/>
      <c r="D57" s="134">
        <f>SUM(C6,C8,C10,C24,G63,C29,C44,C49)</f>
        <v>363.40000000000003</v>
      </c>
      <c r="E57" s="159" t="s">
        <v>116</v>
      </c>
    </row>
    <row r="58" spans="1:11" ht="15.75" x14ac:dyDescent="0.15">
      <c r="A58" s="145" t="s">
        <v>212</v>
      </c>
      <c r="B58" s="146"/>
      <c r="C58" s="146"/>
      <c r="D58" s="134">
        <f>C35+C38</f>
        <v>80.7</v>
      </c>
      <c r="E58" s="159" t="s">
        <v>116</v>
      </c>
    </row>
    <row r="59" spans="1:11" ht="15.75" x14ac:dyDescent="0.15">
      <c r="A59" s="211" t="s">
        <v>134</v>
      </c>
      <c r="B59" s="211"/>
      <c r="C59" s="211"/>
      <c r="D59" s="134">
        <f>SUM(C16:C17)</f>
        <v>162</v>
      </c>
      <c r="E59" s="159" t="s">
        <v>116</v>
      </c>
    </row>
    <row r="60" spans="1:11" ht="15.75" x14ac:dyDescent="0.15">
      <c r="A60" s="211" t="s">
        <v>135</v>
      </c>
      <c r="B60" s="211"/>
      <c r="C60" s="211"/>
      <c r="D60" s="134">
        <f>SUM(C7,C27)</f>
        <v>230</v>
      </c>
      <c r="E60" s="159" t="s">
        <v>116</v>
      </c>
    </row>
    <row r="61" spans="1:11" ht="15.75" x14ac:dyDescent="0.15">
      <c r="A61" s="148" t="s">
        <v>166</v>
      </c>
      <c r="B61" s="149"/>
      <c r="C61" s="150"/>
      <c r="D61" s="134">
        <f>C31</f>
        <v>350</v>
      </c>
      <c r="E61" s="159" t="s">
        <v>116</v>
      </c>
    </row>
    <row r="62" spans="1:11" ht="15.75" x14ac:dyDescent="0.15">
      <c r="A62" s="151" t="s">
        <v>136</v>
      </c>
      <c r="B62" s="152"/>
      <c r="C62" s="153"/>
      <c r="D62" s="134">
        <f>SUM(C18)</f>
        <v>36.5</v>
      </c>
      <c r="E62" s="159" t="s">
        <v>116</v>
      </c>
    </row>
    <row r="63" spans="1:11" ht="15.75" x14ac:dyDescent="0.15">
      <c r="A63" s="211" t="s">
        <v>137</v>
      </c>
      <c r="B63" s="211"/>
      <c r="C63" s="211"/>
      <c r="D63" s="134">
        <f>SUM(C4,,C5,C9)</f>
        <v>227.1</v>
      </c>
      <c r="E63" s="159" t="s">
        <v>116</v>
      </c>
    </row>
    <row r="64" spans="1:11" ht="15.75" x14ac:dyDescent="0.15">
      <c r="A64" s="154" t="s">
        <v>138</v>
      </c>
      <c r="B64" s="152"/>
      <c r="C64" s="153"/>
      <c r="D64" s="134">
        <f>SUM(C20)</f>
        <v>39.200000000000003</v>
      </c>
      <c r="E64" s="159" t="s">
        <v>116</v>
      </c>
    </row>
    <row r="65" spans="1:5" ht="15.75" x14ac:dyDescent="0.15">
      <c r="A65" s="209" t="s">
        <v>139</v>
      </c>
      <c r="B65" s="186"/>
      <c r="C65" s="186"/>
      <c r="D65" s="134">
        <f>SUM(C21)</f>
        <v>350</v>
      </c>
      <c r="E65" s="159" t="s">
        <v>100</v>
      </c>
    </row>
    <row r="66" spans="1:5" x14ac:dyDescent="0.15">
      <c r="A66" s="186" t="s">
        <v>101</v>
      </c>
      <c r="B66" s="186"/>
      <c r="C66" s="186"/>
      <c r="D66" s="134">
        <f>C11+C15+C41</f>
        <v>744.2</v>
      </c>
      <c r="E66" s="159" t="s">
        <v>119</v>
      </c>
    </row>
    <row r="67" spans="1:5" x14ac:dyDescent="0.15">
      <c r="A67" s="208" t="s">
        <v>151</v>
      </c>
      <c r="B67" s="208"/>
      <c r="C67" s="208"/>
      <c r="D67" s="155">
        <f>SUM(D56:D64)</f>
        <v>1873</v>
      </c>
      <c r="E67" s="203"/>
    </row>
    <row r="68" spans="1:5" x14ac:dyDescent="0.15">
      <c r="A68" s="126"/>
      <c r="B68" s="126" t="s">
        <v>152</v>
      </c>
      <c r="C68" s="126"/>
      <c r="D68" s="155">
        <f>SUM(D65)</f>
        <v>350</v>
      </c>
      <c r="E68" s="204"/>
    </row>
    <row r="69" spans="1:5" x14ac:dyDescent="0.15">
      <c r="A69" s="207" t="s">
        <v>153</v>
      </c>
      <c r="B69" s="207"/>
      <c r="C69" s="207"/>
      <c r="D69" s="155">
        <f>SUM(D67:D68)</f>
        <v>2223</v>
      </c>
      <c r="E69" s="160"/>
    </row>
    <row r="70" spans="1:5" x14ac:dyDescent="0.15">
      <c r="A70" s="207" t="s">
        <v>154</v>
      </c>
      <c r="B70" s="207"/>
      <c r="C70" s="207"/>
      <c r="D70" s="155">
        <f>SUM(D66)</f>
        <v>744.2</v>
      </c>
    </row>
    <row r="71" spans="1:5" x14ac:dyDescent="0.15">
      <c r="A71" s="207" t="s">
        <v>225</v>
      </c>
      <c r="B71" s="207"/>
      <c r="C71" s="207"/>
      <c r="D71" s="155">
        <f>SUM(D56:D66)</f>
        <v>2967.2</v>
      </c>
    </row>
  </sheetData>
  <mergeCells count="29">
    <mergeCell ref="E67:E68"/>
    <mergeCell ref="A4:A11"/>
    <mergeCell ref="A71:C71"/>
    <mergeCell ref="A69:C69"/>
    <mergeCell ref="A70:C70"/>
    <mergeCell ref="A67:C67"/>
    <mergeCell ref="A66:C66"/>
    <mergeCell ref="A65:C65"/>
    <mergeCell ref="A55:C55"/>
    <mergeCell ref="A63:C63"/>
    <mergeCell ref="A56:C56"/>
    <mergeCell ref="A57:C57"/>
    <mergeCell ref="A59:C59"/>
    <mergeCell ref="A60:C60"/>
    <mergeCell ref="A14:A21"/>
    <mergeCell ref="A24:A31"/>
    <mergeCell ref="A34:A41"/>
    <mergeCell ref="A44:A51"/>
    <mergeCell ref="C25:H25"/>
    <mergeCell ref="C19:H19"/>
    <mergeCell ref="C14:H14"/>
    <mergeCell ref="C26:H26"/>
    <mergeCell ref="C30:H30"/>
    <mergeCell ref="C46:H46"/>
    <mergeCell ref="C45:H45"/>
    <mergeCell ref="C47:H47"/>
    <mergeCell ref="C48:H48"/>
    <mergeCell ref="C50:H50"/>
    <mergeCell ref="C51:H51"/>
  </mergeCells>
  <phoneticPr fontId="3"/>
  <pageMargins left="0.7" right="0.7" top="0.75" bottom="0.75" header="0.3" footer="0.3"/>
  <pageSetup paperSize="8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年間管理工程表</vt:lpstr>
      <vt:lpstr>植付工における薬剤・苦土石灰、牛糞堆肥使用料および植栽間隔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shokubutusaibai-04</dc:creator>
  <cp:lastModifiedBy>shokukanri-04</cp:lastModifiedBy>
  <cp:lastPrinted>2023-01-26T07:32:53Z</cp:lastPrinted>
  <dcterms:created xsi:type="dcterms:W3CDTF">2017-02-09T06:27:51Z</dcterms:created>
  <dcterms:modified xsi:type="dcterms:W3CDTF">2023-02-07T00:31:07Z</dcterms:modified>
</cp:coreProperties>
</file>